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Costa Rica\2011\"/>
    </mc:Choice>
  </mc:AlternateContent>
  <xr:revisionPtr revIDLastSave="0" documentId="13_ncr:1_{CE52997E-5A4F-4F0E-90D9-4AE9738C4A3D}" xr6:coauthVersionLast="45" xr6:coauthVersionMax="45" xr10:uidLastSave="{00000000-0000-0000-0000-000000000000}"/>
  <bookViews>
    <workbookView xWindow="390" yWindow="390" windowWidth="8460" windowHeight="10920" xr2:uid="{00000000-000D-0000-FFFF-FFFF00000000}"/>
  </bookViews>
  <sheets>
    <sheet name="COSTA RICA20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" l="1"/>
  <c r="K32" i="1" s="1"/>
  <c r="Q32" i="1" s="1"/>
  <c r="I32" i="1"/>
  <c r="W47" i="1"/>
  <c r="I47" i="1"/>
  <c r="P47" i="1" s="1"/>
  <c r="G47" i="1"/>
  <c r="K47" i="1" s="1"/>
  <c r="W46" i="1"/>
  <c r="G46" i="1"/>
  <c r="I46" i="1" s="1"/>
  <c r="W45" i="1"/>
  <c r="G45" i="1"/>
  <c r="K45" i="1" s="1"/>
  <c r="Q45" i="1" s="1"/>
  <c r="W44" i="1"/>
  <c r="G44" i="1"/>
  <c r="K44" i="1" s="1"/>
  <c r="Q44" i="1" s="1"/>
  <c r="W43" i="1"/>
  <c r="G43" i="1"/>
  <c r="K43" i="1" s="1"/>
  <c r="W42" i="1"/>
  <c r="G42" i="1"/>
  <c r="I42" i="1" s="1"/>
  <c r="W41" i="1"/>
  <c r="G41" i="1"/>
  <c r="K41" i="1" s="1"/>
  <c r="Q41" i="1" s="1"/>
  <c r="W40" i="1"/>
  <c r="G40" i="1"/>
  <c r="K40" i="1" s="1"/>
  <c r="Q40" i="1" s="1"/>
  <c r="W39" i="1"/>
  <c r="G39" i="1"/>
  <c r="K39" i="1" s="1"/>
  <c r="W38" i="1"/>
  <c r="G38" i="1"/>
  <c r="I38" i="1" s="1"/>
  <c r="W37" i="1"/>
  <c r="G37" i="1"/>
  <c r="K37" i="1" s="1"/>
  <c r="Q37" i="1" s="1"/>
  <c r="W36" i="1"/>
  <c r="G36" i="1"/>
  <c r="K36" i="1" s="1"/>
  <c r="Q36" i="1" s="1"/>
  <c r="W35" i="1"/>
  <c r="G35" i="1"/>
  <c r="K35" i="1" s="1"/>
  <c r="W34" i="1"/>
  <c r="G34" i="1"/>
  <c r="I34" i="1" s="1"/>
  <c r="W33" i="1"/>
  <c r="G33" i="1"/>
  <c r="K33" i="1" s="1"/>
  <c r="Q33" i="1" s="1"/>
  <c r="W32" i="1"/>
  <c r="W31" i="1" s="1"/>
  <c r="E30" i="1"/>
  <c r="C30" i="1"/>
  <c r="I39" i="1" l="1"/>
  <c r="P39" i="1" s="1"/>
  <c r="I35" i="1"/>
  <c r="P35" i="1" s="1"/>
  <c r="I43" i="1"/>
  <c r="P43" i="1" s="1"/>
  <c r="K34" i="1"/>
  <c r="Q34" i="1" s="1"/>
  <c r="I37" i="1"/>
  <c r="N37" i="1" s="1"/>
  <c r="K38" i="1"/>
  <c r="Q38" i="1" s="1"/>
  <c r="I41" i="1"/>
  <c r="N41" i="1" s="1"/>
  <c r="K42" i="1"/>
  <c r="Q42" i="1" s="1"/>
  <c r="I45" i="1"/>
  <c r="N45" i="1" s="1"/>
  <c r="K46" i="1"/>
  <c r="Q46" i="1" s="1"/>
  <c r="I33" i="1"/>
  <c r="P33" i="1" s="1"/>
  <c r="R33" i="1" s="1"/>
  <c r="N32" i="1"/>
  <c r="P32" i="1"/>
  <c r="R32" i="1" s="1"/>
  <c r="M32" i="1"/>
  <c r="T32" i="1" s="1"/>
  <c r="N33" i="1"/>
  <c r="Q35" i="1"/>
  <c r="R35" i="1" s="1"/>
  <c r="M35" i="1"/>
  <c r="Q39" i="1"/>
  <c r="R39" i="1" s="1"/>
  <c r="M39" i="1"/>
  <c r="Q43" i="1"/>
  <c r="R43" i="1" s="1"/>
  <c r="M43" i="1"/>
  <c r="Q47" i="1"/>
  <c r="R47" i="1" s="1"/>
  <c r="M47" i="1"/>
  <c r="P34" i="1"/>
  <c r="R34" i="1" s="1"/>
  <c r="M34" i="1"/>
  <c r="P38" i="1"/>
  <c r="P42" i="1"/>
  <c r="R42" i="1" s="1"/>
  <c r="M42" i="1"/>
  <c r="P46" i="1"/>
  <c r="N46" i="1"/>
  <c r="N35" i="1"/>
  <c r="I36" i="1"/>
  <c r="N39" i="1"/>
  <c r="I40" i="1"/>
  <c r="N43" i="1"/>
  <c r="I44" i="1"/>
  <c r="N47" i="1"/>
  <c r="G30" i="1"/>
  <c r="K30" i="1" s="1"/>
  <c r="Q30" i="1" s="1"/>
  <c r="P45" i="1"/>
  <c r="R45" i="1" s="1"/>
  <c r="R38" i="1" l="1"/>
  <c r="M46" i="1"/>
  <c r="N42" i="1"/>
  <c r="T42" i="1" s="1"/>
  <c r="N34" i="1"/>
  <c r="P37" i="1"/>
  <c r="R37" i="1" s="1"/>
  <c r="M45" i="1"/>
  <c r="M37" i="1"/>
  <c r="M33" i="1"/>
  <c r="R46" i="1"/>
  <c r="M38" i="1"/>
  <c r="T38" i="1" s="1"/>
  <c r="M41" i="1"/>
  <c r="T41" i="1" s="1"/>
  <c r="P41" i="1"/>
  <c r="R41" i="1" s="1"/>
  <c r="N38" i="1"/>
  <c r="X30" i="1"/>
  <c r="I30" i="1"/>
  <c r="P30" i="1" s="1"/>
  <c r="R30" i="1" s="1"/>
  <c r="V42" i="1"/>
  <c r="T37" i="1"/>
  <c r="V37" i="1"/>
  <c r="V43" i="1"/>
  <c r="T43" i="1"/>
  <c r="M44" i="1"/>
  <c r="P44" i="1"/>
  <c r="R44" i="1" s="1"/>
  <c r="N44" i="1"/>
  <c r="M40" i="1"/>
  <c r="N40" i="1"/>
  <c r="P40" i="1"/>
  <c r="R40" i="1" s="1"/>
  <c r="V46" i="1"/>
  <c r="T46" i="1"/>
  <c r="V38" i="1"/>
  <c r="V34" i="1"/>
  <c r="T34" i="1"/>
  <c r="V35" i="1"/>
  <c r="T35" i="1"/>
  <c r="T33" i="1"/>
  <c r="V33" i="1"/>
  <c r="M36" i="1"/>
  <c r="N36" i="1"/>
  <c r="P36" i="1"/>
  <c r="R36" i="1" s="1"/>
  <c r="T45" i="1"/>
  <c r="V45" i="1"/>
  <c r="V47" i="1"/>
  <c r="T47" i="1"/>
  <c r="V39" i="1"/>
  <c r="T39" i="1"/>
  <c r="V41" i="1" l="1"/>
  <c r="M30" i="1"/>
  <c r="N30" i="1"/>
  <c r="T36" i="1"/>
  <c r="V36" i="1"/>
  <c r="V40" i="1"/>
  <c r="T40" i="1"/>
  <c r="T44" i="1"/>
  <c r="V44" i="1"/>
  <c r="V32" i="1"/>
  <c r="V31" i="1" s="1"/>
  <c r="T30" i="1" l="1"/>
  <c r="V30" i="1"/>
  <c r="W30" i="1"/>
</calcChain>
</file>

<file path=xl/sharedStrings.xml><?xml version="1.0" encoding="utf-8"?>
<sst xmlns="http://schemas.openxmlformats.org/spreadsheetml/2006/main" count="95" uniqueCount="41">
  <si>
    <t>Otro</t>
  </si>
  <si>
    <t>Alajuela</t>
  </si>
  <si>
    <t>Cartago</t>
  </si>
  <si>
    <t>Grecia</t>
  </si>
  <si>
    <t>Guapiles y Cariarí</t>
  </si>
  <si>
    <t>Heredia</t>
  </si>
  <si>
    <t>Liberia</t>
  </si>
  <si>
    <t>Palmares</t>
  </si>
  <si>
    <t>Puerto Limón</t>
  </si>
  <si>
    <t>Puntarenas</t>
  </si>
  <si>
    <t>Quesada</t>
  </si>
  <si>
    <t>San Isidro de El General</t>
  </si>
  <si>
    <t>San José</t>
  </si>
  <si>
    <t>San Ramón</t>
  </si>
  <si>
    <t>Siquirres</t>
  </si>
  <si>
    <t>Turrialba</t>
  </si>
  <si>
    <t>Total</t>
  </si>
  <si>
    <t>Matriz Migración Origen Destino. Migración 5 Años.</t>
  </si>
  <si>
    <r>
      <t>Fuente:</t>
    </r>
    <r>
      <rPr>
        <sz val="8"/>
        <rFont val="Verdana"/>
        <family val="2"/>
      </rPr>
      <t xml:space="preserve"> CELADE, Proyecto MIALC. Procesado con REDATAM 7. 07-08-2017</t>
    </r>
  </si>
  <si>
    <t>TASAS DE MIGRACION</t>
  </si>
  <si>
    <t>POBLACION</t>
  </si>
  <si>
    <t>NO</t>
  </si>
  <si>
    <t>RESIDENTE</t>
  </si>
  <si>
    <t>MIGRANTES</t>
  </si>
  <si>
    <t>INMIGRANTES</t>
  </si>
  <si>
    <t>EMIGRANTES</t>
  </si>
  <si>
    <t>MIGRACION</t>
  </si>
  <si>
    <t>EN</t>
  </si>
  <si>
    <t>NETA</t>
  </si>
  <si>
    <t>BRUTA</t>
  </si>
  <si>
    <t>INMIGRACION</t>
  </si>
  <si>
    <t>EMIGRACION</t>
  </si>
  <si>
    <t>MIGRACION NETA</t>
  </si>
  <si>
    <t>Indice de eficiencia demografica</t>
  </si>
  <si>
    <t>Eficiencia migratoria agregada</t>
  </si>
  <si>
    <t>Tasa agregada de migración neta (ANMR)</t>
  </si>
  <si>
    <t xml:space="preserve">Intensidad Migratoria Total </t>
  </si>
  <si>
    <t>TOTAL</t>
  </si>
  <si>
    <t>∑</t>
  </si>
  <si>
    <t>Ciudad de Residencia Habitual</t>
  </si>
  <si>
    <t>Ciudad de Residencia Habitual cinco años atrás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</si>
</sst>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\ ###\ ###\ ###\ ##0"/>
    <numFmt numFmtId="165" formatCode="0.0000"/>
    <numFmt numFmtId="166" formatCode="0.00000"/>
  </numFmts>
  <fonts count="13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8.5"/>
      <name val="Tahoma"/>
      <family val="2"/>
    </font>
    <font>
      <b/>
      <i/>
      <sz val="8.5"/>
      <name val="Tahoma"/>
      <family val="2"/>
    </font>
    <font>
      <b/>
      <sz val="8.5"/>
      <name val="Tahoma"/>
      <family val="2"/>
    </font>
    <font>
      <b/>
      <sz val="14"/>
      <color theme="0" tint="-0.34998626667073579"/>
      <name val="Calibri"/>
      <family val="2"/>
    </font>
    <font>
      <sz val="8"/>
      <color theme="0" tint="-0.3499862666707357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0" fillId="0" borderId="0" xfId="0" applyNumberFormat="1"/>
    <xf numFmtId="165" fontId="10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/>
    </xf>
    <xf numFmtId="1" fontId="12" fillId="0" borderId="0" xfId="0" applyNumberFormat="1" applyFont="1"/>
    <xf numFmtId="164" fontId="4" fillId="0" borderId="0" xfId="0" applyNumberFormat="1" applyFont="1" applyAlignment="1">
      <alignment horizontal="right" vertical="top" wrapText="1"/>
    </xf>
    <xf numFmtId="3" fontId="0" fillId="0" borderId="0" xfId="0" applyNumberFormat="1"/>
    <xf numFmtId="165" fontId="8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X48"/>
  <sheetViews>
    <sheetView showGridLines="0" tabSelected="1" workbookViewId="0">
      <selection activeCell="C12" sqref="C12"/>
    </sheetView>
  </sheetViews>
  <sheetFormatPr defaultColWidth="9.140625" defaultRowHeight="12.75" x14ac:dyDescent="0.2"/>
  <cols>
    <col min="1" max="1" width="1.42578125" customWidth="1"/>
    <col min="2" max="2" width="22.28515625" customWidth="1"/>
    <col min="3" max="3" width="11" customWidth="1"/>
    <col min="4" max="4" width="8" customWidth="1"/>
    <col min="5" max="5" width="10.5703125" customWidth="1"/>
    <col min="6" max="6" width="7.140625" customWidth="1"/>
    <col min="7" max="7" width="13" customWidth="1"/>
    <col min="8" max="8" width="8" customWidth="1"/>
    <col min="9" max="9" width="9.7109375" customWidth="1"/>
    <col min="10" max="10" width="7.28515625" customWidth="1"/>
    <col min="11" max="11" width="10" customWidth="1"/>
    <col min="12" max="12" width="9" customWidth="1"/>
    <col min="13" max="13" width="8" customWidth="1"/>
    <col min="14" max="14" width="17.42578125" customWidth="1"/>
    <col min="15" max="16" width="8.85546875" customWidth="1"/>
    <col min="17" max="18" width="7.140625" customWidth="1"/>
    <col min="19" max="19" width="8.85546875" customWidth="1"/>
  </cols>
  <sheetData>
    <row r="1" spans="1:19" ht="13.5" thickBot="1" x14ac:dyDescent="0.25"/>
    <row r="2" spans="1:19" ht="13.5" thickBot="1" x14ac:dyDescent="0.25">
      <c r="B2" s="36" t="s">
        <v>17</v>
      </c>
      <c r="C2" s="37" t="s">
        <v>17</v>
      </c>
      <c r="D2" s="37" t="s">
        <v>17</v>
      </c>
      <c r="E2" s="37" t="s">
        <v>17</v>
      </c>
      <c r="F2" s="37" t="s">
        <v>17</v>
      </c>
      <c r="G2" s="37" t="s">
        <v>17</v>
      </c>
      <c r="H2" s="37" t="s">
        <v>17</v>
      </c>
      <c r="I2" s="37" t="s">
        <v>17</v>
      </c>
      <c r="J2" s="37" t="s">
        <v>17</v>
      </c>
      <c r="K2" s="37" t="s">
        <v>17</v>
      </c>
      <c r="L2" s="37" t="s">
        <v>17</v>
      </c>
      <c r="M2" s="37" t="s">
        <v>17</v>
      </c>
      <c r="N2" s="37" t="s">
        <v>17</v>
      </c>
      <c r="O2" s="37" t="s">
        <v>17</v>
      </c>
      <c r="P2" s="37" t="s">
        <v>17</v>
      </c>
      <c r="Q2" s="37" t="s">
        <v>17</v>
      </c>
      <c r="R2" s="37" t="s">
        <v>17</v>
      </c>
      <c r="S2" s="38" t="s">
        <v>17</v>
      </c>
    </row>
    <row r="3" spans="1:19" s="10" customFormat="1" ht="15.6" customHeight="1" x14ac:dyDescent="0.2">
      <c r="A3" s="9"/>
      <c r="B3" s="31" t="s">
        <v>39</v>
      </c>
      <c r="C3" s="33" t="s">
        <v>40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5"/>
    </row>
    <row r="4" spans="1:19" s="10" customFormat="1" ht="15.6" customHeight="1" x14ac:dyDescent="0.2">
      <c r="A4" s="9"/>
      <c r="B4" s="32"/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  <c r="I4" s="11" t="s">
        <v>6</v>
      </c>
      <c r="J4" s="11" t="s">
        <v>7</v>
      </c>
      <c r="K4" s="11" t="s">
        <v>8</v>
      </c>
      <c r="L4" s="11" t="s">
        <v>9</v>
      </c>
      <c r="M4" s="11" t="s">
        <v>10</v>
      </c>
      <c r="N4" s="11" t="s">
        <v>11</v>
      </c>
      <c r="O4" s="11" t="s">
        <v>12</v>
      </c>
      <c r="P4" s="11" t="s">
        <v>13</v>
      </c>
      <c r="Q4" s="11" t="s">
        <v>14</v>
      </c>
      <c r="R4" s="11" t="s">
        <v>15</v>
      </c>
      <c r="S4" s="2" t="s">
        <v>16</v>
      </c>
    </row>
    <row r="5" spans="1:19" ht="15.6" customHeight="1" x14ac:dyDescent="0.2">
      <c r="A5" s="4"/>
      <c r="B5" s="3" t="s">
        <v>0</v>
      </c>
      <c r="C5" s="5">
        <v>880922</v>
      </c>
      <c r="D5" s="5">
        <v>5921</v>
      </c>
      <c r="E5" s="5">
        <v>2850</v>
      </c>
      <c r="F5" s="5">
        <v>1591</v>
      </c>
      <c r="G5" s="5">
        <v>4057</v>
      </c>
      <c r="H5" s="5">
        <v>5054</v>
      </c>
      <c r="I5" s="5">
        <v>3217</v>
      </c>
      <c r="J5" s="5">
        <v>658</v>
      </c>
      <c r="K5" s="5">
        <v>3277</v>
      </c>
      <c r="L5" s="5">
        <v>5031</v>
      </c>
      <c r="M5" s="5">
        <v>4397</v>
      </c>
      <c r="N5" s="5">
        <v>3997</v>
      </c>
      <c r="O5" s="5">
        <v>20291</v>
      </c>
      <c r="P5" s="5">
        <v>1365</v>
      </c>
      <c r="Q5" s="5">
        <v>2224</v>
      </c>
      <c r="R5" s="5">
        <v>930</v>
      </c>
      <c r="S5" s="5">
        <v>945782</v>
      </c>
    </row>
    <row r="6" spans="1:19" ht="15.6" customHeight="1" x14ac:dyDescent="0.2">
      <c r="A6" s="4"/>
      <c r="B6" s="3" t="s">
        <v>1</v>
      </c>
      <c r="C6" s="5">
        <v>4525</v>
      </c>
      <c r="D6" s="5">
        <v>232396</v>
      </c>
      <c r="E6" s="5">
        <v>567</v>
      </c>
      <c r="F6" s="5">
        <v>813</v>
      </c>
      <c r="G6" s="5">
        <v>459</v>
      </c>
      <c r="H6" s="5">
        <v>4299</v>
      </c>
      <c r="I6" s="5">
        <v>316</v>
      </c>
      <c r="J6" s="5">
        <v>108</v>
      </c>
      <c r="K6" s="5">
        <v>449</v>
      </c>
      <c r="L6" s="5">
        <v>739</v>
      </c>
      <c r="M6" s="5">
        <v>886</v>
      </c>
      <c r="N6" s="5">
        <v>355</v>
      </c>
      <c r="O6" s="5">
        <v>7644</v>
      </c>
      <c r="P6" s="5">
        <v>1663</v>
      </c>
      <c r="Q6" s="5">
        <v>227</v>
      </c>
      <c r="R6" s="5">
        <v>193</v>
      </c>
      <c r="S6" s="5">
        <v>255639</v>
      </c>
    </row>
    <row r="7" spans="1:19" ht="15.6" customHeight="1" x14ac:dyDescent="0.2">
      <c r="A7" s="4"/>
      <c r="B7" s="3" t="s">
        <v>2</v>
      </c>
      <c r="C7" s="5">
        <v>2639</v>
      </c>
      <c r="D7" s="5">
        <v>369</v>
      </c>
      <c r="E7" s="5">
        <v>255644</v>
      </c>
      <c r="F7" s="5">
        <v>93</v>
      </c>
      <c r="G7" s="5">
        <v>253</v>
      </c>
      <c r="H7" s="5">
        <v>674</v>
      </c>
      <c r="I7" s="5">
        <v>142</v>
      </c>
      <c r="J7" s="5">
        <v>36</v>
      </c>
      <c r="K7" s="5">
        <v>489</v>
      </c>
      <c r="L7" s="5">
        <v>210</v>
      </c>
      <c r="M7" s="5">
        <v>236</v>
      </c>
      <c r="N7" s="5">
        <v>498</v>
      </c>
      <c r="O7" s="5">
        <v>6644</v>
      </c>
      <c r="P7" s="5">
        <v>120</v>
      </c>
      <c r="Q7" s="5">
        <v>179</v>
      </c>
      <c r="R7" s="5">
        <v>819</v>
      </c>
      <c r="S7" s="5">
        <v>269045</v>
      </c>
    </row>
    <row r="8" spans="1:19" ht="15.6" customHeight="1" x14ac:dyDescent="0.2">
      <c r="A8" s="4"/>
      <c r="B8" s="3" t="s">
        <v>3</v>
      </c>
      <c r="C8" s="5">
        <v>1455</v>
      </c>
      <c r="D8" s="5">
        <v>1189</v>
      </c>
      <c r="E8" s="5">
        <v>83</v>
      </c>
      <c r="F8" s="5">
        <v>63436</v>
      </c>
      <c r="G8" s="5">
        <v>111</v>
      </c>
      <c r="H8" s="5">
        <v>376</v>
      </c>
      <c r="I8" s="5">
        <v>71</v>
      </c>
      <c r="J8" s="5">
        <v>50</v>
      </c>
      <c r="K8" s="5">
        <v>71</v>
      </c>
      <c r="L8" s="5">
        <v>85</v>
      </c>
      <c r="M8" s="5">
        <v>839</v>
      </c>
      <c r="N8" s="5">
        <v>69</v>
      </c>
      <c r="O8" s="5">
        <v>1139</v>
      </c>
      <c r="P8" s="5">
        <v>99</v>
      </c>
      <c r="Q8" s="5">
        <v>34</v>
      </c>
      <c r="R8" s="5">
        <v>19</v>
      </c>
      <c r="S8" s="5">
        <v>69126</v>
      </c>
    </row>
    <row r="9" spans="1:19" ht="15.6" customHeight="1" x14ac:dyDescent="0.2">
      <c r="A9" s="4"/>
      <c r="B9" s="3" t="s">
        <v>4</v>
      </c>
      <c r="C9" s="5">
        <v>4234</v>
      </c>
      <c r="D9" s="5">
        <v>626</v>
      </c>
      <c r="E9" s="5">
        <v>340</v>
      </c>
      <c r="F9" s="5">
        <v>140</v>
      </c>
      <c r="G9" s="5">
        <v>99667</v>
      </c>
      <c r="H9" s="5">
        <v>705</v>
      </c>
      <c r="I9" s="5">
        <v>139</v>
      </c>
      <c r="J9" s="5">
        <v>35</v>
      </c>
      <c r="K9" s="5">
        <v>1352</v>
      </c>
      <c r="L9" s="5">
        <v>306</v>
      </c>
      <c r="M9" s="5">
        <v>431</v>
      </c>
      <c r="N9" s="5">
        <v>187</v>
      </c>
      <c r="O9" s="5">
        <v>3216</v>
      </c>
      <c r="P9" s="5">
        <v>104</v>
      </c>
      <c r="Q9" s="5">
        <v>878</v>
      </c>
      <c r="R9" s="5">
        <v>259</v>
      </c>
      <c r="S9" s="5">
        <v>112619</v>
      </c>
    </row>
    <row r="10" spans="1:19" ht="15.6" customHeight="1" x14ac:dyDescent="0.2">
      <c r="A10" s="4"/>
      <c r="B10" s="3" t="s">
        <v>5</v>
      </c>
      <c r="C10" s="5">
        <v>4564</v>
      </c>
      <c r="D10" s="5">
        <v>3847</v>
      </c>
      <c r="E10" s="5">
        <v>862</v>
      </c>
      <c r="F10" s="5">
        <v>307</v>
      </c>
      <c r="G10" s="5">
        <v>599</v>
      </c>
      <c r="H10" s="5">
        <v>310014</v>
      </c>
      <c r="I10" s="5">
        <v>413</v>
      </c>
      <c r="J10" s="5">
        <v>162</v>
      </c>
      <c r="K10" s="5">
        <v>698</v>
      </c>
      <c r="L10" s="5">
        <v>640</v>
      </c>
      <c r="M10" s="5">
        <v>721</v>
      </c>
      <c r="N10" s="5">
        <v>676</v>
      </c>
      <c r="O10" s="5">
        <v>17915</v>
      </c>
      <c r="P10" s="5">
        <v>422</v>
      </c>
      <c r="Q10" s="5">
        <v>266</v>
      </c>
      <c r="R10" s="5">
        <v>368</v>
      </c>
      <c r="S10" s="5">
        <v>342474</v>
      </c>
    </row>
    <row r="11" spans="1:19" ht="15.6" customHeight="1" x14ac:dyDescent="0.2">
      <c r="A11" s="4"/>
      <c r="B11" s="3" t="s">
        <v>6</v>
      </c>
      <c r="C11" s="5">
        <v>2794</v>
      </c>
      <c r="D11" s="5">
        <v>289</v>
      </c>
      <c r="E11" s="5">
        <v>132</v>
      </c>
      <c r="F11" s="5">
        <v>54</v>
      </c>
      <c r="G11" s="5">
        <v>128</v>
      </c>
      <c r="H11" s="5">
        <v>367</v>
      </c>
      <c r="I11" s="5">
        <v>50479</v>
      </c>
      <c r="J11" s="5">
        <v>27</v>
      </c>
      <c r="K11" s="5">
        <v>147</v>
      </c>
      <c r="L11" s="5">
        <v>175</v>
      </c>
      <c r="M11" s="5">
        <v>113</v>
      </c>
      <c r="N11" s="5">
        <v>48</v>
      </c>
      <c r="O11" s="5">
        <v>1321</v>
      </c>
      <c r="P11" s="5">
        <v>117</v>
      </c>
      <c r="Q11" s="5">
        <v>49</v>
      </c>
      <c r="R11" s="5">
        <v>16</v>
      </c>
      <c r="S11" s="5">
        <v>56256</v>
      </c>
    </row>
    <row r="12" spans="1:19" ht="15.6" customHeight="1" x14ac:dyDescent="0.2">
      <c r="A12" s="4"/>
      <c r="B12" s="3" t="s">
        <v>7</v>
      </c>
      <c r="C12" s="5">
        <v>715</v>
      </c>
      <c r="D12" s="5">
        <v>185</v>
      </c>
      <c r="E12" s="5">
        <v>25</v>
      </c>
      <c r="F12" s="5">
        <v>22</v>
      </c>
      <c r="G12" s="5">
        <v>46</v>
      </c>
      <c r="H12" s="5">
        <v>167</v>
      </c>
      <c r="I12" s="5">
        <v>44</v>
      </c>
      <c r="J12" s="5">
        <v>29489</v>
      </c>
      <c r="K12" s="5">
        <v>33</v>
      </c>
      <c r="L12" s="5">
        <v>122</v>
      </c>
      <c r="M12" s="5">
        <v>142</v>
      </c>
      <c r="N12" s="5">
        <v>28</v>
      </c>
      <c r="O12" s="5">
        <v>540</v>
      </c>
      <c r="P12" s="5">
        <v>341</v>
      </c>
      <c r="Q12" s="5">
        <v>23</v>
      </c>
      <c r="R12" s="5">
        <v>5</v>
      </c>
      <c r="S12" s="5">
        <v>31927</v>
      </c>
    </row>
    <row r="13" spans="1:19" ht="15.6" customHeight="1" x14ac:dyDescent="0.2">
      <c r="A13" s="4"/>
      <c r="B13" s="3" t="s">
        <v>8</v>
      </c>
      <c r="C13" s="5">
        <v>1244</v>
      </c>
      <c r="D13" s="5">
        <v>125</v>
      </c>
      <c r="E13" s="5">
        <v>186</v>
      </c>
      <c r="F13" s="5">
        <v>29</v>
      </c>
      <c r="G13" s="5">
        <v>1074</v>
      </c>
      <c r="H13" s="5">
        <v>174</v>
      </c>
      <c r="I13" s="5">
        <v>66</v>
      </c>
      <c r="J13" s="5">
        <v>9</v>
      </c>
      <c r="K13" s="5">
        <v>79662</v>
      </c>
      <c r="L13" s="5">
        <v>57</v>
      </c>
      <c r="M13" s="5">
        <v>81</v>
      </c>
      <c r="N13" s="5">
        <v>43</v>
      </c>
      <c r="O13" s="5">
        <v>1010</v>
      </c>
      <c r="P13" s="5">
        <v>58</v>
      </c>
      <c r="Q13" s="5">
        <v>274</v>
      </c>
      <c r="R13" s="5">
        <v>151</v>
      </c>
      <c r="S13" s="5">
        <v>84243</v>
      </c>
    </row>
    <row r="14" spans="1:19" ht="15.6" customHeight="1" x14ac:dyDescent="0.2">
      <c r="A14" s="4"/>
      <c r="B14" s="3" t="s">
        <v>9</v>
      </c>
      <c r="C14" s="5">
        <v>2890</v>
      </c>
      <c r="D14" s="5">
        <v>441</v>
      </c>
      <c r="E14" s="5">
        <v>118</v>
      </c>
      <c r="F14" s="5">
        <v>57</v>
      </c>
      <c r="G14" s="5">
        <v>202</v>
      </c>
      <c r="H14" s="5">
        <v>294</v>
      </c>
      <c r="I14" s="5">
        <v>143</v>
      </c>
      <c r="J14" s="5">
        <v>57</v>
      </c>
      <c r="K14" s="5">
        <v>142</v>
      </c>
      <c r="L14" s="5">
        <v>97482</v>
      </c>
      <c r="M14" s="5">
        <v>204</v>
      </c>
      <c r="N14" s="5">
        <v>39</v>
      </c>
      <c r="O14" s="5">
        <v>1429</v>
      </c>
      <c r="P14" s="5">
        <v>286</v>
      </c>
      <c r="Q14" s="5">
        <v>59</v>
      </c>
      <c r="R14" s="5">
        <v>36</v>
      </c>
      <c r="S14" s="5">
        <v>103879</v>
      </c>
    </row>
    <row r="15" spans="1:19" ht="15.6" customHeight="1" x14ac:dyDescent="0.2">
      <c r="A15" s="4"/>
      <c r="B15" s="3" t="s">
        <v>10</v>
      </c>
      <c r="C15" s="5">
        <v>4257</v>
      </c>
      <c r="D15" s="5">
        <v>1432</v>
      </c>
      <c r="E15" s="5">
        <v>193</v>
      </c>
      <c r="F15" s="5">
        <v>699</v>
      </c>
      <c r="G15" s="5">
        <v>347</v>
      </c>
      <c r="H15" s="5">
        <v>800</v>
      </c>
      <c r="I15" s="5">
        <v>206</v>
      </c>
      <c r="J15" s="5">
        <v>121</v>
      </c>
      <c r="K15" s="5">
        <v>211</v>
      </c>
      <c r="L15" s="5">
        <v>267</v>
      </c>
      <c r="M15" s="5">
        <v>131122</v>
      </c>
      <c r="N15" s="5">
        <v>142</v>
      </c>
      <c r="O15" s="5">
        <v>2172</v>
      </c>
      <c r="P15" s="5">
        <v>717</v>
      </c>
      <c r="Q15" s="5">
        <v>95</v>
      </c>
      <c r="R15" s="5">
        <v>106</v>
      </c>
      <c r="S15" s="5">
        <v>142887</v>
      </c>
    </row>
    <row r="16" spans="1:19" ht="15.6" customHeight="1" x14ac:dyDescent="0.2">
      <c r="A16" s="4"/>
      <c r="B16" s="3" t="s">
        <v>11</v>
      </c>
      <c r="C16" s="5">
        <v>3288</v>
      </c>
      <c r="D16" s="5">
        <v>210</v>
      </c>
      <c r="E16" s="5">
        <v>390</v>
      </c>
      <c r="F16" s="5">
        <v>22</v>
      </c>
      <c r="G16" s="5">
        <v>100</v>
      </c>
      <c r="H16" s="5">
        <v>338</v>
      </c>
      <c r="I16" s="5">
        <v>36</v>
      </c>
      <c r="J16" s="5">
        <v>36</v>
      </c>
      <c r="K16" s="5">
        <v>65</v>
      </c>
      <c r="L16" s="5">
        <v>101</v>
      </c>
      <c r="M16" s="5">
        <v>117</v>
      </c>
      <c r="N16" s="5">
        <v>114192</v>
      </c>
      <c r="O16" s="5">
        <v>1693</v>
      </c>
      <c r="P16" s="5">
        <v>79</v>
      </c>
      <c r="Q16" s="5">
        <v>38</v>
      </c>
      <c r="R16" s="5">
        <v>27</v>
      </c>
      <c r="S16" s="5">
        <v>120732</v>
      </c>
    </row>
    <row r="17" spans="1:24" ht="15.6" customHeight="1" x14ac:dyDescent="0.2">
      <c r="A17" s="4"/>
      <c r="B17" s="3" t="s">
        <v>12</v>
      </c>
      <c r="C17" s="5">
        <v>12932</v>
      </c>
      <c r="D17" s="5">
        <v>3612</v>
      </c>
      <c r="E17" s="5">
        <v>4525</v>
      </c>
      <c r="F17" s="5">
        <v>536</v>
      </c>
      <c r="G17" s="5">
        <v>1941</v>
      </c>
      <c r="H17" s="5">
        <v>8438</v>
      </c>
      <c r="I17" s="5">
        <v>1524</v>
      </c>
      <c r="J17" s="5">
        <v>322</v>
      </c>
      <c r="K17" s="5">
        <v>2331</v>
      </c>
      <c r="L17" s="5">
        <v>1589</v>
      </c>
      <c r="M17" s="5">
        <v>1658</v>
      </c>
      <c r="N17" s="5">
        <v>2004</v>
      </c>
      <c r="O17" s="5">
        <v>1108230</v>
      </c>
      <c r="P17" s="5">
        <v>829</v>
      </c>
      <c r="Q17" s="5">
        <v>742</v>
      </c>
      <c r="R17" s="5">
        <v>1183</v>
      </c>
      <c r="S17" s="5">
        <v>1152396</v>
      </c>
    </row>
    <row r="18" spans="1:24" ht="15.6" customHeight="1" x14ac:dyDescent="0.2">
      <c r="A18" s="4"/>
      <c r="B18" s="3" t="s">
        <v>13</v>
      </c>
      <c r="C18" s="5">
        <v>1998</v>
      </c>
      <c r="D18" s="5">
        <v>671</v>
      </c>
      <c r="E18" s="5">
        <v>130</v>
      </c>
      <c r="F18" s="5">
        <v>141</v>
      </c>
      <c r="G18" s="5">
        <v>116</v>
      </c>
      <c r="H18" s="5">
        <v>334</v>
      </c>
      <c r="I18" s="5">
        <v>118</v>
      </c>
      <c r="J18" s="5">
        <v>496</v>
      </c>
      <c r="K18" s="5">
        <v>75</v>
      </c>
      <c r="L18" s="5">
        <v>479</v>
      </c>
      <c r="M18" s="5">
        <v>1277</v>
      </c>
      <c r="N18" s="5">
        <v>76</v>
      </c>
      <c r="O18" s="5">
        <v>1142</v>
      </c>
      <c r="P18" s="5">
        <v>65883</v>
      </c>
      <c r="Q18" s="5">
        <v>28</v>
      </c>
      <c r="R18" s="5">
        <v>45</v>
      </c>
      <c r="S18" s="5">
        <v>73009</v>
      </c>
    </row>
    <row r="19" spans="1:24" ht="15.6" customHeight="1" x14ac:dyDescent="0.2">
      <c r="A19" s="4"/>
      <c r="B19" s="3" t="s">
        <v>14</v>
      </c>
      <c r="C19" s="5">
        <v>1925</v>
      </c>
      <c r="D19" s="5">
        <v>152</v>
      </c>
      <c r="E19" s="5">
        <v>233</v>
      </c>
      <c r="F19" s="5">
        <v>35</v>
      </c>
      <c r="G19" s="5">
        <v>569</v>
      </c>
      <c r="H19" s="5">
        <v>263</v>
      </c>
      <c r="I19" s="5">
        <v>138</v>
      </c>
      <c r="J19" s="5">
        <v>20</v>
      </c>
      <c r="K19" s="5">
        <v>734</v>
      </c>
      <c r="L19" s="5">
        <v>93</v>
      </c>
      <c r="M19" s="5">
        <v>150</v>
      </c>
      <c r="N19" s="5">
        <v>52</v>
      </c>
      <c r="O19" s="5">
        <v>893</v>
      </c>
      <c r="P19" s="5">
        <v>32</v>
      </c>
      <c r="Q19" s="5">
        <v>45154</v>
      </c>
      <c r="R19" s="5">
        <v>363</v>
      </c>
      <c r="S19" s="5">
        <v>50806</v>
      </c>
    </row>
    <row r="20" spans="1:24" ht="15.6" customHeight="1" x14ac:dyDescent="0.2">
      <c r="A20" s="4"/>
      <c r="B20" s="3" t="s">
        <v>15</v>
      </c>
      <c r="C20" s="5">
        <v>713</v>
      </c>
      <c r="D20" s="5">
        <v>123</v>
      </c>
      <c r="E20" s="5">
        <v>519</v>
      </c>
      <c r="F20" s="5">
        <v>16</v>
      </c>
      <c r="G20" s="5">
        <v>158</v>
      </c>
      <c r="H20" s="5">
        <v>199</v>
      </c>
      <c r="I20" s="5">
        <v>19</v>
      </c>
      <c r="J20" s="5">
        <v>11</v>
      </c>
      <c r="K20" s="5">
        <v>227</v>
      </c>
      <c r="L20" s="5">
        <v>44</v>
      </c>
      <c r="M20" s="5">
        <v>55</v>
      </c>
      <c r="N20" s="5">
        <v>46</v>
      </c>
      <c r="O20" s="5">
        <v>1070</v>
      </c>
      <c r="P20" s="5">
        <v>13</v>
      </c>
      <c r="Q20" s="5">
        <v>257</v>
      </c>
      <c r="R20" s="5">
        <v>60123</v>
      </c>
      <c r="S20" s="5">
        <v>63593</v>
      </c>
    </row>
    <row r="21" spans="1:24" ht="15.6" customHeight="1" x14ac:dyDescent="0.2">
      <c r="A21" s="4"/>
      <c r="B21" s="6" t="s">
        <v>16</v>
      </c>
      <c r="C21" s="7">
        <v>931095</v>
      </c>
      <c r="D21" s="7">
        <v>251588</v>
      </c>
      <c r="E21" s="7">
        <v>266797</v>
      </c>
      <c r="F21" s="7">
        <v>67991</v>
      </c>
      <c r="G21" s="7">
        <v>109827</v>
      </c>
      <c r="H21" s="7">
        <v>332496</v>
      </c>
      <c r="I21" s="7">
        <v>57071</v>
      </c>
      <c r="J21" s="7">
        <v>31637</v>
      </c>
      <c r="K21" s="7">
        <v>89963</v>
      </c>
      <c r="L21" s="7">
        <v>107420</v>
      </c>
      <c r="M21" s="7">
        <v>142429</v>
      </c>
      <c r="N21" s="7">
        <v>122452</v>
      </c>
      <c r="O21" s="7">
        <v>1176349</v>
      </c>
      <c r="P21" s="7">
        <v>72128</v>
      </c>
      <c r="Q21" s="7">
        <v>50527</v>
      </c>
      <c r="R21" s="7">
        <v>64643</v>
      </c>
      <c r="S21" s="7">
        <v>3874413</v>
      </c>
    </row>
    <row r="22" spans="1:24" ht="15.6" customHeight="1" x14ac:dyDescent="0.2">
      <c r="A22" s="1"/>
      <c r="B22" s="12" t="s">
        <v>18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24" ht="15.6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4" ht="15.6" customHeight="1" x14ac:dyDescent="0.2"/>
    <row r="25" spans="1:24" ht="16.350000000000001" customHeight="1" x14ac:dyDescent="0.2">
      <c r="P25" t="s">
        <v>19</v>
      </c>
    </row>
    <row r="26" spans="1:24" ht="16.350000000000001" customHeight="1" x14ac:dyDescent="0.2">
      <c r="C26" t="s">
        <v>20</v>
      </c>
      <c r="E26" t="s">
        <v>20</v>
      </c>
      <c r="G26" t="s">
        <v>21</v>
      </c>
    </row>
    <row r="27" spans="1:24" ht="16.350000000000001" customHeight="1" x14ac:dyDescent="0.2">
      <c r="C27" t="s">
        <v>22</v>
      </c>
      <c r="E27" t="s">
        <v>22</v>
      </c>
      <c r="G27" t="s">
        <v>23</v>
      </c>
      <c r="I27" t="s">
        <v>24</v>
      </c>
      <c r="K27" t="s">
        <v>25</v>
      </c>
      <c r="M27" t="s">
        <v>26</v>
      </c>
      <c r="N27" t="s">
        <v>26</v>
      </c>
    </row>
    <row r="28" spans="1:24" ht="16.350000000000001" customHeight="1" x14ac:dyDescent="0.2">
      <c r="C28" s="13" t="s">
        <v>27</v>
      </c>
      <c r="E28" t="s">
        <v>27</v>
      </c>
      <c r="M28" t="s">
        <v>28</v>
      </c>
      <c r="N28" t="s">
        <v>29</v>
      </c>
      <c r="P28" t="s">
        <v>30</v>
      </c>
      <c r="Q28" t="s">
        <v>31</v>
      </c>
      <c r="R28" t="s">
        <v>32</v>
      </c>
      <c r="T28" t="s">
        <v>33</v>
      </c>
      <c r="U28" s="14"/>
      <c r="V28" s="15" t="s">
        <v>34</v>
      </c>
      <c r="W28" s="15" t="s">
        <v>35</v>
      </c>
      <c r="X28" s="15" t="s">
        <v>36</v>
      </c>
    </row>
    <row r="29" spans="1:24" ht="16.350000000000001" customHeight="1" x14ac:dyDescent="0.2">
      <c r="U29" s="16"/>
      <c r="V29" s="17"/>
      <c r="W29" s="17"/>
      <c r="X29" s="18"/>
    </row>
    <row r="30" spans="1:24" ht="16.350000000000001" customHeight="1" x14ac:dyDescent="0.2">
      <c r="B30" t="s">
        <v>37</v>
      </c>
      <c r="C30" s="19">
        <f>SUM(C32:C47)</f>
        <v>3874413</v>
      </c>
      <c r="E30" s="19">
        <f>SUM(E32:E47)</f>
        <v>3874413</v>
      </c>
      <c r="G30" s="19">
        <f>SUM(G32:G47)</f>
        <v>3623895</v>
      </c>
      <c r="I30" s="19">
        <f>C30-G30</f>
        <v>250518</v>
      </c>
      <c r="K30" s="19">
        <f>E30-G30</f>
        <v>250518</v>
      </c>
      <c r="M30">
        <f>I30-K30</f>
        <v>0</v>
      </c>
      <c r="N30" s="19">
        <f>I30+K30</f>
        <v>501036</v>
      </c>
      <c r="P30">
        <f>((I30/5))/((C30+E30)/2)*1000</f>
        <v>12.931920267663772</v>
      </c>
      <c r="Q30">
        <f>((K30/5))/((C30+E30)/2)*1000</f>
        <v>12.931920267663772</v>
      </c>
      <c r="R30">
        <f>P30-Q30</f>
        <v>0</v>
      </c>
      <c r="T30">
        <f>M30/N30</f>
        <v>0</v>
      </c>
      <c r="U30" s="16"/>
      <c r="V30" s="20">
        <f>(V31/N30)*100</f>
        <v>14.689164052084081</v>
      </c>
      <c r="W30" s="21">
        <f>((V31/W31)/2)*100</f>
        <v>0.94979549160092125</v>
      </c>
      <c r="X30" s="20">
        <f>((C30-G30)/C30)*100</f>
        <v>6.4659601338318859</v>
      </c>
    </row>
    <row r="31" spans="1:24" ht="16.350000000000001" customHeight="1" x14ac:dyDescent="0.3">
      <c r="U31" s="22" t="s">
        <v>38</v>
      </c>
      <c r="V31" s="23">
        <f>SUM(V32:V47)</f>
        <v>73598</v>
      </c>
      <c r="W31" s="23">
        <f>SUM(W32:W47)</f>
        <v>3874413</v>
      </c>
      <c r="X31" s="16"/>
    </row>
    <row r="32" spans="1:24" ht="16.350000000000001" customHeight="1" x14ac:dyDescent="0.2">
      <c r="B32" s="29" t="s">
        <v>0</v>
      </c>
      <c r="C32" s="24">
        <v>945782</v>
      </c>
      <c r="E32" s="30">
        <v>931095</v>
      </c>
      <c r="G32" s="25">
        <f>+INDEX(C5:S5,ROWS($1:1))</f>
        <v>880922</v>
      </c>
      <c r="I32" s="19">
        <f>C32-G32</f>
        <v>64860</v>
      </c>
      <c r="K32">
        <f t="shared" ref="K32:K47" si="0">E32-G32</f>
        <v>50173</v>
      </c>
      <c r="M32">
        <f t="shared" ref="M32:M47" si="1">I32-K32</f>
        <v>14687</v>
      </c>
      <c r="N32" s="19">
        <f>I32+K32</f>
        <v>115033</v>
      </c>
      <c r="P32">
        <f t="shared" ref="P32:P47" si="2">((I32/5))/((C32+E32)/2)*1000</f>
        <v>13.822962293213672</v>
      </c>
      <c r="Q32">
        <f t="shared" ref="Q32:Q47" si="3">((K32/5))/((C32+E32)/2)*1000</f>
        <v>10.692869058547791</v>
      </c>
      <c r="R32">
        <f t="shared" ref="R32:R47" si="4">P32-Q32</f>
        <v>3.1300932346658819</v>
      </c>
      <c r="T32">
        <f t="shared" ref="T32:T47" si="5">M32/N32</f>
        <v>0.12767640590091539</v>
      </c>
      <c r="U32" s="26"/>
      <c r="V32" s="27">
        <f>ABS(M32)</f>
        <v>14687</v>
      </c>
      <c r="W32" s="27">
        <f>(C32+E32)/2</f>
        <v>938438.5</v>
      </c>
      <c r="X32" s="16"/>
    </row>
    <row r="33" spans="2:23" x14ac:dyDescent="0.2">
      <c r="B33" s="29" t="s">
        <v>1</v>
      </c>
      <c r="C33" s="24">
        <v>255639</v>
      </c>
      <c r="E33" s="30">
        <v>251588</v>
      </c>
      <c r="G33" s="25">
        <f>+INDEX(C6:S6,ROWS($1:2))</f>
        <v>232396</v>
      </c>
      <c r="I33">
        <f t="shared" ref="I33:I47" si="6">C33-G33</f>
        <v>23243</v>
      </c>
      <c r="K33">
        <f t="shared" si="0"/>
        <v>19192</v>
      </c>
      <c r="M33">
        <f t="shared" si="1"/>
        <v>4051</v>
      </c>
      <c r="N33">
        <f t="shared" ref="N33:N47" si="7">I33+K33</f>
        <v>42435</v>
      </c>
      <c r="P33">
        <f t="shared" si="2"/>
        <v>18.32946589988309</v>
      </c>
      <c r="Q33">
        <f t="shared" si="3"/>
        <v>15.134841008069365</v>
      </c>
      <c r="R33">
        <f t="shared" si="4"/>
        <v>3.1946248918137243</v>
      </c>
      <c r="T33">
        <f t="shared" si="5"/>
        <v>9.5463650288676802E-2</v>
      </c>
      <c r="V33" s="27">
        <f t="shared" ref="V33:V47" si="8">ABS(M33)</f>
        <v>4051</v>
      </c>
      <c r="W33" s="27">
        <f t="shared" ref="W33:W47" si="9">(C33+E33)/2</f>
        <v>253613.5</v>
      </c>
    </row>
    <row r="34" spans="2:23" x14ac:dyDescent="0.2">
      <c r="B34" s="29" t="s">
        <v>2</v>
      </c>
      <c r="C34" s="24">
        <v>269045</v>
      </c>
      <c r="E34" s="30">
        <v>266797</v>
      </c>
      <c r="G34" s="25">
        <f>+INDEX(C7:S7,ROWS($1:3))</f>
        <v>255644</v>
      </c>
      <c r="I34">
        <f t="shared" si="6"/>
        <v>13401</v>
      </c>
      <c r="K34">
        <f t="shared" si="0"/>
        <v>11153</v>
      </c>
      <c r="M34">
        <f t="shared" si="1"/>
        <v>2248</v>
      </c>
      <c r="N34">
        <f t="shared" si="7"/>
        <v>24554</v>
      </c>
      <c r="P34">
        <f t="shared" si="2"/>
        <v>10.003695119083609</v>
      </c>
      <c r="Q34">
        <f t="shared" si="3"/>
        <v>8.3255885130318248</v>
      </c>
      <c r="R34">
        <f t="shared" si="4"/>
        <v>1.6781066060517844</v>
      </c>
      <c r="T34">
        <f t="shared" si="5"/>
        <v>9.1553311069479518E-2</v>
      </c>
      <c r="V34" s="27">
        <f t="shared" si="8"/>
        <v>2248</v>
      </c>
      <c r="W34" s="27">
        <f t="shared" si="9"/>
        <v>267921</v>
      </c>
    </row>
    <row r="35" spans="2:23" x14ac:dyDescent="0.2">
      <c r="B35" s="29" t="s">
        <v>3</v>
      </c>
      <c r="C35" s="24">
        <v>69126</v>
      </c>
      <c r="E35" s="30">
        <v>67991</v>
      </c>
      <c r="G35" s="25">
        <f>+INDEX(C8:S8,ROWS($1:4))</f>
        <v>63436</v>
      </c>
      <c r="I35">
        <f t="shared" si="6"/>
        <v>5690</v>
      </c>
      <c r="K35">
        <f t="shared" si="0"/>
        <v>4555</v>
      </c>
      <c r="M35">
        <f t="shared" si="1"/>
        <v>1135</v>
      </c>
      <c r="N35">
        <f t="shared" si="7"/>
        <v>10245</v>
      </c>
      <c r="P35">
        <f t="shared" si="2"/>
        <v>16.598962929468993</v>
      </c>
      <c r="Q35">
        <f t="shared" si="3"/>
        <v>13.287921993625883</v>
      </c>
      <c r="R35">
        <f t="shared" si="4"/>
        <v>3.3110409358431099</v>
      </c>
      <c r="T35">
        <f t="shared" si="5"/>
        <v>0.11078574914592484</v>
      </c>
      <c r="V35" s="27">
        <f t="shared" si="8"/>
        <v>1135</v>
      </c>
      <c r="W35" s="27">
        <f t="shared" si="9"/>
        <v>68558.5</v>
      </c>
    </row>
    <row r="36" spans="2:23" x14ac:dyDescent="0.2">
      <c r="B36" s="29" t="s">
        <v>4</v>
      </c>
      <c r="C36" s="24">
        <v>112619</v>
      </c>
      <c r="E36" s="30">
        <v>109827</v>
      </c>
      <c r="G36" s="25">
        <f>+INDEX(C9:S9,ROWS($1:5))</f>
        <v>99667</v>
      </c>
      <c r="I36">
        <f t="shared" si="6"/>
        <v>12952</v>
      </c>
      <c r="K36">
        <f t="shared" si="0"/>
        <v>10160</v>
      </c>
      <c r="M36">
        <f t="shared" si="1"/>
        <v>2792</v>
      </c>
      <c r="N36">
        <f t="shared" si="7"/>
        <v>23112</v>
      </c>
      <c r="P36">
        <f t="shared" si="2"/>
        <v>23.290146822150096</v>
      </c>
      <c r="Q36">
        <f t="shared" si="3"/>
        <v>18.269602510272158</v>
      </c>
      <c r="R36">
        <f t="shared" si="4"/>
        <v>5.0205443118779378</v>
      </c>
      <c r="T36">
        <f t="shared" si="5"/>
        <v>0.1208030460366909</v>
      </c>
      <c r="V36" s="27">
        <f t="shared" si="8"/>
        <v>2792</v>
      </c>
      <c r="W36" s="27">
        <f t="shared" si="9"/>
        <v>111223</v>
      </c>
    </row>
    <row r="37" spans="2:23" x14ac:dyDescent="0.2">
      <c r="B37" s="29" t="s">
        <v>5</v>
      </c>
      <c r="C37" s="24">
        <v>342474</v>
      </c>
      <c r="E37" s="30">
        <v>332496</v>
      </c>
      <c r="G37" s="25">
        <f>+INDEX(C10:S10,ROWS($1:6))</f>
        <v>310014</v>
      </c>
      <c r="I37">
        <f t="shared" si="6"/>
        <v>32460</v>
      </c>
      <c r="K37">
        <f t="shared" si="0"/>
        <v>22482</v>
      </c>
      <c r="M37">
        <f t="shared" si="1"/>
        <v>9978</v>
      </c>
      <c r="N37">
        <f t="shared" si="7"/>
        <v>54942</v>
      </c>
      <c r="P37">
        <f t="shared" si="2"/>
        <v>19.236410507133648</v>
      </c>
      <c r="Q37">
        <f t="shared" si="3"/>
        <v>13.323258811502733</v>
      </c>
      <c r="R37">
        <f t="shared" si="4"/>
        <v>5.9131516956309156</v>
      </c>
      <c r="T37">
        <f t="shared" si="5"/>
        <v>0.18160969749918096</v>
      </c>
      <c r="V37" s="27">
        <f t="shared" si="8"/>
        <v>9978</v>
      </c>
      <c r="W37" s="27">
        <f t="shared" si="9"/>
        <v>337485</v>
      </c>
    </row>
    <row r="38" spans="2:23" x14ac:dyDescent="0.2">
      <c r="B38" s="29" t="s">
        <v>6</v>
      </c>
      <c r="C38" s="24">
        <v>56256</v>
      </c>
      <c r="E38" s="30">
        <v>57071</v>
      </c>
      <c r="G38" s="25">
        <f>+INDEX(C11:S11,ROWS($1:7))</f>
        <v>50479</v>
      </c>
      <c r="I38">
        <f t="shared" si="6"/>
        <v>5777</v>
      </c>
      <c r="K38">
        <f t="shared" si="0"/>
        <v>6592</v>
      </c>
      <c r="M38">
        <f t="shared" si="1"/>
        <v>-815</v>
      </c>
      <c r="N38">
        <f t="shared" si="7"/>
        <v>12369</v>
      </c>
      <c r="P38">
        <f t="shared" si="2"/>
        <v>20.390551236686758</v>
      </c>
      <c r="Q38">
        <f t="shared" si="3"/>
        <v>23.26718257784994</v>
      </c>
      <c r="R38">
        <f t="shared" si="4"/>
        <v>-2.8766313411631828</v>
      </c>
      <c r="T38">
        <f t="shared" si="5"/>
        <v>-6.5890532783571834E-2</v>
      </c>
      <c r="V38" s="27">
        <f t="shared" si="8"/>
        <v>815</v>
      </c>
      <c r="W38" s="27">
        <f t="shared" si="9"/>
        <v>56663.5</v>
      </c>
    </row>
    <row r="39" spans="2:23" x14ac:dyDescent="0.2">
      <c r="B39" s="29" t="s">
        <v>7</v>
      </c>
      <c r="C39" s="24">
        <v>31927</v>
      </c>
      <c r="E39" s="30">
        <v>31637</v>
      </c>
      <c r="G39" s="25">
        <f>+INDEX(C12:S12,ROWS($1:8))</f>
        <v>29489</v>
      </c>
      <c r="I39">
        <f t="shared" si="6"/>
        <v>2438</v>
      </c>
      <c r="K39">
        <f t="shared" si="0"/>
        <v>2148</v>
      </c>
      <c r="M39">
        <f t="shared" si="1"/>
        <v>290</v>
      </c>
      <c r="N39">
        <f t="shared" si="7"/>
        <v>4586</v>
      </c>
      <c r="P39">
        <f t="shared" si="2"/>
        <v>15.342017494179096</v>
      </c>
      <c r="Q39">
        <f t="shared" si="3"/>
        <v>13.51708514253351</v>
      </c>
      <c r="R39">
        <f t="shared" si="4"/>
        <v>1.824932351645586</v>
      </c>
      <c r="T39">
        <f t="shared" si="5"/>
        <v>6.3235935455734846E-2</v>
      </c>
      <c r="V39" s="27">
        <f t="shared" si="8"/>
        <v>290</v>
      </c>
      <c r="W39" s="27">
        <f t="shared" si="9"/>
        <v>31782</v>
      </c>
    </row>
    <row r="40" spans="2:23" x14ac:dyDescent="0.2">
      <c r="B40" s="29" t="s">
        <v>8</v>
      </c>
      <c r="C40" s="24">
        <v>84243</v>
      </c>
      <c r="E40" s="30">
        <v>89963</v>
      </c>
      <c r="G40" s="25">
        <f>+INDEX(C13:S13,ROWS($1:9))</f>
        <v>79662</v>
      </c>
      <c r="I40">
        <f t="shared" si="6"/>
        <v>4581</v>
      </c>
      <c r="K40">
        <f t="shared" si="0"/>
        <v>10301</v>
      </c>
      <c r="M40">
        <f t="shared" si="1"/>
        <v>-5720</v>
      </c>
      <c r="N40">
        <f t="shared" si="7"/>
        <v>14882</v>
      </c>
      <c r="P40">
        <f t="shared" si="2"/>
        <v>10.518581449548236</v>
      </c>
      <c r="Q40">
        <f t="shared" si="3"/>
        <v>23.652457435449982</v>
      </c>
      <c r="R40">
        <f t="shared" si="4"/>
        <v>-13.133875985901746</v>
      </c>
      <c r="T40">
        <f t="shared" si="5"/>
        <v>-0.38435694127133452</v>
      </c>
      <c r="V40" s="27">
        <f t="shared" si="8"/>
        <v>5720</v>
      </c>
      <c r="W40" s="27">
        <f t="shared" si="9"/>
        <v>87103</v>
      </c>
    </row>
    <row r="41" spans="2:23" x14ac:dyDescent="0.2">
      <c r="B41" s="29" t="s">
        <v>9</v>
      </c>
      <c r="C41" s="24">
        <v>103879</v>
      </c>
      <c r="E41" s="30">
        <v>107420</v>
      </c>
      <c r="G41" s="25">
        <f>+INDEX(C14:S14,ROWS($1:10))</f>
        <v>97482</v>
      </c>
      <c r="I41">
        <f t="shared" si="6"/>
        <v>6397</v>
      </c>
      <c r="K41">
        <f t="shared" si="0"/>
        <v>9938</v>
      </c>
      <c r="M41">
        <f t="shared" si="1"/>
        <v>-3541</v>
      </c>
      <c r="N41">
        <f t="shared" si="7"/>
        <v>16335</v>
      </c>
      <c r="P41">
        <f t="shared" si="2"/>
        <v>12.109853809057308</v>
      </c>
      <c r="Q41">
        <f t="shared" si="3"/>
        <v>18.813151032423249</v>
      </c>
      <c r="R41">
        <f t="shared" si="4"/>
        <v>-6.7032972233659418</v>
      </c>
      <c r="T41">
        <f t="shared" si="5"/>
        <v>-0.2167737985919804</v>
      </c>
      <c r="V41" s="27">
        <f t="shared" si="8"/>
        <v>3541</v>
      </c>
      <c r="W41" s="27">
        <f t="shared" si="9"/>
        <v>105649.5</v>
      </c>
    </row>
    <row r="42" spans="2:23" x14ac:dyDescent="0.2">
      <c r="B42" s="29" t="s">
        <v>10</v>
      </c>
      <c r="C42" s="24">
        <v>142887</v>
      </c>
      <c r="E42" s="30">
        <v>142429</v>
      </c>
      <c r="G42" s="25">
        <f>+INDEX(C15:S15,ROWS($1:11))</f>
        <v>131122</v>
      </c>
      <c r="I42">
        <f t="shared" si="6"/>
        <v>11765</v>
      </c>
      <c r="K42">
        <f t="shared" si="0"/>
        <v>11307</v>
      </c>
      <c r="M42">
        <f t="shared" si="1"/>
        <v>458</v>
      </c>
      <c r="N42">
        <f t="shared" si="7"/>
        <v>23072</v>
      </c>
      <c r="P42">
        <f t="shared" si="2"/>
        <v>16.493992625720253</v>
      </c>
      <c r="Q42">
        <f t="shared" si="3"/>
        <v>15.85189754517798</v>
      </c>
      <c r="R42">
        <f t="shared" si="4"/>
        <v>0.64209508054227271</v>
      </c>
      <c r="T42">
        <f t="shared" si="5"/>
        <v>1.9850901525658809E-2</v>
      </c>
      <c r="V42" s="27">
        <f t="shared" si="8"/>
        <v>458</v>
      </c>
      <c r="W42" s="27">
        <f t="shared" si="9"/>
        <v>142658</v>
      </c>
    </row>
    <row r="43" spans="2:23" x14ac:dyDescent="0.2">
      <c r="B43" s="29" t="s">
        <v>11</v>
      </c>
      <c r="C43" s="24">
        <v>120732</v>
      </c>
      <c r="E43" s="30">
        <v>122452</v>
      </c>
      <c r="G43" s="25">
        <f>+INDEX(C16:S16,ROWS($1:12))</f>
        <v>114192</v>
      </c>
      <c r="I43">
        <f t="shared" si="6"/>
        <v>6540</v>
      </c>
      <c r="K43">
        <f t="shared" si="0"/>
        <v>8260</v>
      </c>
      <c r="M43">
        <f t="shared" si="1"/>
        <v>-1720</v>
      </c>
      <c r="N43">
        <f t="shared" si="7"/>
        <v>14800</v>
      </c>
      <c r="P43">
        <f t="shared" si="2"/>
        <v>10.757286663596288</v>
      </c>
      <c r="Q43">
        <f t="shared" si="3"/>
        <v>13.586420159221001</v>
      </c>
      <c r="R43">
        <f t="shared" si="4"/>
        <v>-2.8291334956247134</v>
      </c>
      <c r="T43">
        <f t="shared" si="5"/>
        <v>-0.11621621621621622</v>
      </c>
      <c r="V43" s="27">
        <f t="shared" si="8"/>
        <v>1720</v>
      </c>
      <c r="W43" s="27">
        <f t="shared" si="9"/>
        <v>121592</v>
      </c>
    </row>
    <row r="44" spans="2:23" x14ac:dyDescent="0.2">
      <c r="B44" s="29" t="s">
        <v>12</v>
      </c>
      <c r="C44" s="24">
        <v>1152396</v>
      </c>
      <c r="E44" s="30">
        <v>1176349</v>
      </c>
      <c r="G44" s="25">
        <f>+INDEX(C17:S17,ROWS($1:13))</f>
        <v>1108230</v>
      </c>
      <c r="I44">
        <f t="shared" si="6"/>
        <v>44166</v>
      </c>
      <c r="K44">
        <f t="shared" si="0"/>
        <v>68119</v>
      </c>
      <c r="M44">
        <f t="shared" si="1"/>
        <v>-23953</v>
      </c>
      <c r="N44">
        <f t="shared" si="7"/>
        <v>112285</v>
      </c>
      <c r="P44">
        <f t="shared" si="2"/>
        <v>7.5862320692046579</v>
      </c>
      <c r="Q44">
        <f t="shared" si="3"/>
        <v>11.700551155235974</v>
      </c>
      <c r="R44">
        <f t="shared" si="4"/>
        <v>-4.1143190860313164</v>
      </c>
      <c r="T44">
        <f t="shared" si="5"/>
        <v>-0.21332323996971991</v>
      </c>
      <c r="V44" s="27">
        <f t="shared" si="8"/>
        <v>23953</v>
      </c>
      <c r="W44" s="27">
        <f t="shared" si="9"/>
        <v>1164372.5</v>
      </c>
    </row>
    <row r="45" spans="2:23" x14ac:dyDescent="0.2">
      <c r="B45" s="29" t="s">
        <v>13</v>
      </c>
      <c r="C45" s="24">
        <v>73009</v>
      </c>
      <c r="E45" s="30">
        <v>72128</v>
      </c>
      <c r="G45" s="25">
        <f>+INDEX(C18:S18,ROWS($1:14))</f>
        <v>65883</v>
      </c>
      <c r="I45">
        <f t="shared" si="6"/>
        <v>7126</v>
      </c>
      <c r="K45">
        <f t="shared" si="0"/>
        <v>6245</v>
      </c>
      <c r="M45">
        <f t="shared" si="1"/>
        <v>881</v>
      </c>
      <c r="N45">
        <f t="shared" si="7"/>
        <v>13371</v>
      </c>
      <c r="P45">
        <f t="shared" si="2"/>
        <v>19.639375211007533</v>
      </c>
      <c r="Q45">
        <f t="shared" si="3"/>
        <v>17.211324472739548</v>
      </c>
      <c r="R45">
        <f t="shared" si="4"/>
        <v>2.4280507382679843</v>
      </c>
      <c r="T45">
        <f t="shared" si="5"/>
        <v>6.5888863959314939E-2</v>
      </c>
      <c r="V45" s="27">
        <f t="shared" si="8"/>
        <v>881</v>
      </c>
      <c r="W45" s="27">
        <f t="shared" si="9"/>
        <v>72568.5</v>
      </c>
    </row>
    <row r="46" spans="2:23" x14ac:dyDescent="0.2">
      <c r="B46" s="29" t="s">
        <v>14</v>
      </c>
      <c r="C46" s="24">
        <v>50806</v>
      </c>
      <c r="E46" s="30">
        <v>50527</v>
      </c>
      <c r="G46" s="25">
        <f>+INDEX(C19:S19,ROWS($1:15))</f>
        <v>45154</v>
      </c>
      <c r="I46">
        <f t="shared" si="6"/>
        <v>5652</v>
      </c>
      <c r="K46">
        <f t="shared" si="0"/>
        <v>5373</v>
      </c>
      <c r="M46">
        <f t="shared" si="1"/>
        <v>279</v>
      </c>
      <c r="N46">
        <f t="shared" si="7"/>
        <v>11025</v>
      </c>
      <c r="P46">
        <f t="shared" si="2"/>
        <v>22.310599705920087</v>
      </c>
      <c r="Q46">
        <f t="shared" si="3"/>
        <v>21.209280293685175</v>
      </c>
      <c r="R46">
        <f t="shared" si="4"/>
        <v>1.1013194122349113</v>
      </c>
      <c r="T46">
        <f t="shared" si="5"/>
        <v>2.5306122448979593E-2</v>
      </c>
      <c r="V46" s="27">
        <f t="shared" si="8"/>
        <v>279</v>
      </c>
      <c r="W46" s="27">
        <f t="shared" si="9"/>
        <v>50666.5</v>
      </c>
    </row>
    <row r="47" spans="2:23" x14ac:dyDescent="0.2">
      <c r="B47" s="29" t="s">
        <v>15</v>
      </c>
      <c r="C47" s="24">
        <v>63593</v>
      </c>
      <c r="E47" s="30">
        <v>64643</v>
      </c>
      <c r="G47" s="25">
        <f>+INDEX(C20:S20,ROWS($1:16))</f>
        <v>60123</v>
      </c>
      <c r="I47">
        <f t="shared" si="6"/>
        <v>3470</v>
      </c>
      <c r="K47">
        <f t="shared" si="0"/>
        <v>4520</v>
      </c>
      <c r="M47">
        <f t="shared" si="1"/>
        <v>-1050</v>
      </c>
      <c r="N47">
        <f t="shared" si="7"/>
        <v>7990</v>
      </c>
      <c r="P47">
        <f t="shared" si="2"/>
        <v>10.823793630493777</v>
      </c>
      <c r="Q47">
        <f t="shared" si="3"/>
        <v>14.099004959605727</v>
      </c>
      <c r="R47">
        <f t="shared" si="4"/>
        <v>-3.2752113291119507</v>
      </c>
      <c r="T47">
        <f t="shared" si="5"/>
        <v>-0.13141426783479349</v>
      </c>
      <c r="V47" s="27">
        <f t="shared" si="8"/>
        <v>1050</v>
      </c>
      <c r="W47" s="27">
        <f t="shared" si="9"/>
        <v>64118</v>
      </c>
    </row>
    <row r="48" spans="2:23" x14ac:dyDescent="0.2">
      <c r="B48" s="28"/>
      <c r="C48" s="24"/>
      <c r="E48" s="24"/>
      <c r="G48" s="25"/>
    </row>
  </sheetData>
  <mergeCells count="3">
    <mergeCell ref="B3:B4"/>
    <mergeCell ref="C3:S3"/>
    <mergeCell ref="B2:S2"/>
  </mergeCells>
  <printOptions horizontalCentered="1"/>
  <pageMargins left="0.7" right="0.7" top="0.75" bottom="0.75" header="0.3" footer="0.3"/>
  <pageSetup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271A332D96CD438BAECA4AC23E234A" ma:contentTypeVersion="13" ma:contentTypeDescription="Create a new document." ma:contentTypeScope="" ma:versionID="85a3f38f7bd72b27eb406da4af5fd6f5">
  <xsd:schema xmlns:xsd="http://www.w3.org/2001/XMLSchema" xmlns:xs="http://www.w3.org/2001/XMLSchema" xmlns:p="http://schemas.microsoft.com/office/2006/metadata/properties" xmlns:ns3="79d8ff95-0ebd-46cb-8360-97318506dc9e" xmlns:ns4="e7807545-4cd5-4eeb-8ae5-5da6dabcfec7" targetNamespace="http://schemas.microsoft.com/office/2006/metadata/properties" ma:root="true" ma:fieldsID="80c581aee358c2bfcd2fabb608139953" ns3:_="" ns4:_="">
    <xsd:import namespace="79d8ff95-0ebd-46cb-8360-97318506dc9e"/>
    <xsd:import namespace="e7807545-4cd5-4eeb-8ae5-5da6dabcfec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d8ff95-0ebd-46cb-8360-97318506dc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07545-4cd5-4eeb-8ae5-5da6dabcfec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C007B4-6BDF-4B7C-9BC8-28691DFA55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d8ff95-0ebd-46cb-8360-97318506dc9e"/>
    <ds:schemaRef ds:uri="e7807545-4cd5-4eeb-8ae5-5da6dabcf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D56772-3C0F-4190-A92C-480ED80DD702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e7807545-4cd5-4eeb-8ae5-5da6dabcfec7"/>
    <ds:schemaRef ds:uri="79d8ff95-0ebd-46cb-8360-97318506dc9e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F17D4D3-EE17-4C73-9CD5-56EA036B65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COSTA RICA2011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Rodriguez Vignoli</dc:creator>
  <cp:lastModifiedBy>Mario Acuña</cp:lastModifiedBy>
  <dcterms:created xsi:type="dcterms:W3CDTF">2017-11-06T18:39:55Z</dcterms:created>
  <dcterms:modified xsi:type="dcterms:W3CDTF">2021-04-02T15:51:27Z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0x010100D8271A332D96CD438BAECA4AC23E234A</vt:lpwstr>
  </property>
</Properties>
</file>