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Costa Rica\2000\"/>
    </mc:Choice>
  </mc:AlternateContent>
  <xr:revisionPtr revIDLastSave="0" documentId="13_ncr:1_{974648F6-35E1-4846-8F43-3E429B80E197}" xr6:coauthVersionLast="45" xr6:coauthVersionMax="45" xr10:uidLastSave="{00000000-0000-0000-0000-000000000000}"/>
  <bookViews>
    <workbookView xWindow="390" yWindow="0" windowWidth="14190" windowHeight="10920" xr2:uid="{00000000-000D-0000-FFFF-FFFF00000000}"/>
  </bookViews>
  <sheets>
    <sheet name="COSTARICA200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1" l="1"/>
  <c r="C30" i="1"/>
  <c r="E30" i="1"/>
  <c r="G30" i="1"/>
  <c r="W32" i="1" l="1"/>
  <c r="I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32" i="1"/>
  <c r="W47" i="1" l="1"/>
  <c r="K47" i="1"/>
  <c r="Q47" i="1" s="1"/>
  <c r="I47" i="1"/>
  <c r="P47" i="1" s="1"/>
  <c r="W46" i="1"/>
  <c r="K46" i="1"/>
  <c r="Q46" i="1" s="1"/>
  <c r="I46" i="1"/>
  <c r="W45" i="1"/>
  <c r="K45" i="1"/>
  <c r="Q45" i="1" s="1"/>
  <c r="I45" i="1"/>
  <c r="P45" i="1" s="1"/>
  <c r="W44" i="1"/>
  <c r="K44" i="1"/>
  <c r="Q44" i="1" s="1"/>
  <c r="I44" i="1"/>
  <c r="P44" i="1" s="1"/>
  <c r="W43" i="1"/>
  <c r="K43" i="1"/>
  <c r="Q43" i="1" s="1"/>
  <c r="I43" i="1"/>
  <c r="P43" i="1" s="1"/>
  <c r="W42" i="1"/>
  <c r="K42" i="1"/>
  <c r="Q42" i="1" s="1"/>
  <c r="I42" i="1"/>
  <c r="P42" i="1" s="1"/>
  <c r="W41" i="1"/>
  <c r="K41" i="1"/>
  <c r="Q41" i="1" s="1"/>
  <c r="I41" i="1"/>
  <c r="P41" i="1" s="1"/>
  <c r="W40" i="1"/>
  <c r="K40" i="1"/>
  <c r="Q40" i="1" s="1"/>
  <c r="I40" i="1"/>
  <c r="P40" i="1" s="1"/>
  <c r="W39" i="1"/>
  <c r="K39" i="1"/>
  <c r="Q39" i="1" s="1"/>
  <c r="I39" i="1"/>
  <c r="P39" i="1" s="1"/>
  <c r="W38" i="1"/>
  <c r="K38" i="1"/>
  <c r="Q38" i="1" s="1"/>
  <c r="I38" i="1"/>
  <c r="W37" i="1"/>
  <c r="K37" i="1"/>
  <c r="Q37" i="1" s="1"/>
  <c r="I37" i="1"/>
  <c r="P37" i="1" s="1"/>
  <c r="W36" i="1"/>
  <c r="K36" i="1"/>
  <c r="Q36" i="1" s="1"/>
  <c r="I36" i="1"/>
  <c r="P36" i="1" s="1"/>
  <c r="W35" i="1"/>
  <c r="K35" i="1"/>
  <c r="Q35" i="1" s="1"/>
  <c r="I35" i="1"/>
  <c r="P35" i="1" s="1"/>
  <c r="W34" i="1"/>
  <c r="K34" i="1"/>
  <c r="Q34" i="1" s="1"/>
  <c r="I34" i="1"/>
  <c r="P34" i="1" s="1"/>
  <c r="W33" i="1"/>
  <c r="K33" i="1"/>
  <c r="Q33" i="1" s="1"/>
  <c r="I33" i="1"/>
  <c r="P33" i="1" s="1"/>
  <c r="K32" i="1"/>
  <c r="Q32" i="1" s="1"/>
  <c r="K30" i="1"/>
  <c r="R47" i="1" l="1"/>
  <c r="X30" i="1"/>
  <c r="N33" i="1"/>
  <c r="M35" i="1"/>
  <c r="V35" i="1" s="1"/>
  <c r="M41" i="1"/>
  <c r="T41" i="1" s="1"/>
  <c r="R44" i="1"/>
  <c r="N32" i="1"/>
  <c r="R33" i="1"/>
  <c r="R35" i="1"/>
  <c r="N47" i="1"/>
  <c r="Q30" i="1"/>
  <c r="N37" i="1"/>
  <c r="R40" i="1"/>
  <c r="R45" i="1"/>
  <c r="W31" i="1"/>
  <c r="N35" i="1"/>
  <c r="M37" i="1"/>
  <c r="V37" i="1" s="1"/>
  <c r="M39" i="1"/>
  <c r="V39" i="1" s="1"/>
  <c r="R43" i="1"/>
  <c r="N45" i="1"/>
  <c r="N39" i="1"/>
  <c r="N41" i="1"/>
  <c r="M43" i="1"/>
  <c r="V43" i="1" s="1"/>
  <c r="R36" i="1"/>
  <c r="M33" i="1"/>
  <c r="V33" i="1" s="1"/>
  <c r="R37" i="1"/>
  <c r="R39" i="1"/>
  <c r="R41" i="1"/>
  <c r="N43" i="1"/>
  <c r="M45" i="1"/>
  <c r="V45" i="1" s="1"/>
  <c r="M47" i="1"/>
  <c r="V47" i="1" s="1"/>
  <c r="R34" i="1"/>
  <c r="N38" i="1"/>
  <c r="M38" i="1"/>
  <c r="R42" i="1"/>
  <c r="N46" i="1"/>
  <c r="M46" i="1"/>
  <c r="P46" i="1"/>
  <c r="R46" i="1" s="1"/>
  <c r="M32" i="1"/>
  <c r="V32" i="1" s="1"/>
  <c r="P32" i="1"/>
  <c r="R32" i="1" s="1"/>
  <c r="N36" i="1"/>
  <c r="M36" i="1"/>
  <c r="N44" i="1"/>
  <c r="M44" i="1"/>
  <c r="N40" i="1"/>
  <c r="M40" i="1"/>
  <c r="N34" i="1"/>
  <c r="M34" i="1"/>
  <c r="P38" i="1"/>
  <c r="R38" i="1" s="1"/>
  <c r="V41" i="1"/>
  <c r="N42" i="1"/>
  <c r="M42" i="1"/>
  <c r="T35" i="1" l="1"/>
  <c r="T45" i="1"/>
  <c r="P30" i="1"/>
  <c r="N30" i="1"/>
  <c r="T37" i="1"/>
  <c r="T33" i="1"/>
  <c r="T47" i="1"/>
  <c r="T43" i="1"/>
  <c r="T39" i="1"/>
  <c r="T34" i="1"/>
  <c r="V34" i="1"/>
  <c r="R30" i="1"/>
  <c r="M30" i="1"/>
  <c r="T44" i="1"/>
  <c r="V44" i="1"/>
  <c r="T36" i="1"/>
  <c r="V36" i="1"/>
  <c r="T46" i="1"/>
  <c r="V46" i="1"/>
  <c r="T40" i="1"/>
  <c r="V40" i="1"/>
  <c r="T42" i="1"/>
  <c r="V42" i="1"/>
  <c r="T32" i="1"/>
  <c r="T38" i="1"/>
  <c r="V38" i="1"/>
  <c r="V31" i="1" l="1"/>
  <c r="V30" i="1" s="1"/>
  <c r="W30" i="1"/>
  <c r="T30" i="1"/>
</calcChain>
</file>

<file path=xl/sharedStrings.xml><?xml version="1.0" encoding="utf-8"?>
<sst xmlns="http://schemas.openxmlformats.org/spreadsheetml/2006/main" count="95" uniqueCount="41">
  <si>
    <t>Otro</t>
  </si>
  <si>
    <t>Alajuela</t>
  </si>
  <si>
    <t>Cartago</t>
  </si>
  <si>
    <t>Grecia</t>
  </si>
  <si>
    <t>Guapiles y Cariarí</t>
  </si>
  <si>
    <t>Heredia</t>
  </si>
  <si>
    <t>Liberia</t>
  </si>
  <si>
    <t>Palmares</t>
  </si>
  <si>
    <t>Puerto Limón</t>
  </si>
  <si>
    <t>Puntarenas</t>
  </si>
  <si>
    <t>Quesada</t>
  </si>
  <si>
    <t>San Isidro de El General</t>
  </si>
  <si>
    <t>San José</t>
  </si>
  <si>
    <t>San Ramón</t>
  </si>
  <si>
    <t>Siquirres</t>
  </si>
  <si>
    <t>Turrialba</t>
  </si>
  <si>
    <t>Total</t>
  </si>
  <si>
    <t>Matriz Migración Origen Destino. Migración 5 Años.</t>
  </si>
  <si>
    <t>TASAS DE MIGRACION</t>
  </si>
  <si>
    <t>POBLACION</t>
  </si>
  <si>
    <t>NO</t>
  </si>
  <si>
    <t>RESIDENTE</t>
  </si>
  <si>
    <t>MIGRANTES</t>
  </si>
  <si>
    <t>INMIGRANTES</t>
  </si>
  <si>
    <t>EMIGRANTES</t>
  </si>
  <si>
    <t>MIGRACION</t>
  </si>
  <si>
    <t>EN</t>
  </si>
  <si>
    <t>NETA</t>
  </si>
  <si>
    <t>BRUTA</t>
  </si>
  <si>
    <t>INMIGRACION</t>
  </si>
  <si>
    <t>EMIGRACION</t>
  </si>
  <si>
    <t>MIGRACION NETA</t>
  </si>
  <si>
    <t>Indice de eficiencia demografica</t>
  </si>
  <si>
    <t>Eficiencia migratoria agregada</t>
  </si>
  <si>
    <t>Tasa agregada de migración neta (ANMR)</t>
  </si>
  <si>
    <t xml:space="preserve">Intensidad Migratoria Total </t>
  </si>
  <si>
    <t>TOTAL</t>
  </si>
  <si>
    <t>∑</t>
  </si>
  <si>
    <r>
      <t>Fuente:</t>
    </r>
    <r>
      <rPr>
        <sz val="8"/>
        <rFont val="Verdana"/>
        <family val="2"/>
      </rPr>
      <t xml:space="preserve"> CELADE, Proyecto MIALC. Procesado con REDATAM 7. 07-08-2017</t>
    </r>
  </si>
  <si>
    <t>Ciudad de Residencia Habitual</t>
  </si>
  <si>
    <t>Ciudad de Residencia Habitual cinco años atrás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</si>
</sst>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\ ###\ ###\ ###\ ##0"/>
    <numFmt numFmtId="165" formatCode="0.0000"/>
    <numFmt numFmtId="166" formatCode="0.00000"/>
  </numFmts>
  <fonts count="13" x14ac:knownFonts="1">
    <font>
      <sz val="10"/>
      <name val="Arial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  <font>
      <sz val="8.5"/>
      <name val="Tahoma"/>
      <family val="2"/>
    </font>
    <font>
      <b/>
      <i/>
      <sz val="8.5"/>
      <name val="Tahoma"/>
      <family val="2"/>
    </font>
    <font>
      <b/>
      <sz val="8.5"/>
      <name val="Tahoma"/>
      <family val="2"/>
    </font>
    <font>
      <b/>
      <sz val="14"/>
      <color theme="0" tint="-0.34998626667073579"/>
      <name val="Calibri"/>
      <family val="2"/>
    </font>
    <font>
      <sz val="8"/>
      <color theme="0" tint="-0.3499862666707357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64" fontId="5" fillId="0" borderId="2" xfId="0" applyNumberFormat="1" applyFont="1" applyBorder="1" applyAlignment="1">
      <alignment horizontal="right" vertical="top" wrapText="1"/>
    </xf>
    <xf numFmtId="0" fontId="4" fillId="2" borderId="2" xfId="0" applyFont="1" applyFill="1" applyBorder="1" applyAlignment="1">
      <alignment horizontal="left" vertical="top" wrapText="1"/>
    </xf>
    <xf numFmtId="164" fontId="5" fillId="2" borderId="2" xfId="0" applyNumberFormat="1" applyFont="1" applyFill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/>
    </xf>
    <xf numFmtId="0" fontId="1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0" fillId="0" borderId="0" xfId="0" applyNumberFormat="1"/>
    <xf numFmtId="165" fontId="10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/>
    </xf>
    <xf numFmtId="1" fontId="12" fillId="0" borderId="0" xfId="0" applyNumberFormat="1" applyFont="1"/>
    <xf numFmtId="164" fontId="5" fillId="0" borderId="0" xfId="0" applyNumberFormat="1" applyFont="1" applyAlignment="1">
      <alignment horizontal="right" vertical="top" wrapText="1"/>
    </xf>
    <xf numFmtId="3" fontId="0" fillId="0" borderId="0" xfId="0" applyNumberFormat="1"/>
    <xf numFmtId="165" fontId="8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164" fontId="5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48"/>
  <sheetViews>
    <sheetView showGridLines="0" tabSelected="1" topLeftCell="A22" workbookViewId="0">
      <selection activeCell="H28" sqref="H28"/>
    </sheetView>
  </sheetViews>
  <sheetFormatPr defaultColWidth="9.140625" defaultRowHeight="12.75" x14ac:dyDescent="0.2"/>
  <cols>
    <col min="1" max="1" width="1.42578125" customWidth="1"/>
    <col min="2" max="2" width="24.7109375" customWidth="1"/>
    <col min="3" max="3" width="10" customWidth="1"/>
    <col min="4" max="4" width="8" customWidth="1"/>
    <col min="5" max="5" width="10.5703125" customWidth="1"/>
    <col min="6" max="6" width="7.140625" customWidth="1"/>
    <col min="7" max="7" width="13" customWidth="1"/>
    <col min="8" max="8" width="8" customWidth="1"/>
    <col min="9" max="9" width="9.28515625" customWidth="1"/>
    <col min="10" max="10" width="7.28515625" customWidth="1"/>
    <col min="11" max="11" width="10" customWidth="1"/>
    <col min="12" max="12" width="9" customWidth="1"/>
    <col min="13" max="13" width="8" customWidth="1"/>
    <col min="14" max="14" width="17.42578125" customWidth="1"/>
    <col min="15" max="16" width="8.85546875" customWidth="1"/>
    <col min="17" max="18" width="7.140625" customWidth="1"/>
    <col min="19" max="19" width="8.85546875" customWidth="1"/>
    <col min="20" max="20" width="9.140625" customWidth="1"/>
  </cols>
  <sheetData>
    <row r="1" spans="1:20" ht="15.6" customHeight="1" thickBot="1" x14ac:dyDescent="0.25">
      <c r="A1" s="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</row>
    <row r="2" spans="1:20" ht="15.6" customHeight="1" thickBot="1" x14ac:dyDescent="0.25">
      <c r="A2" s="1"/>
      <c r="B2" s="37" t="s">
        <v>17</v>
      </c>
      <c r="C2" s="38" t="s">
        <v>17</v>
      </c>
      <c r="D2" s="38" t="s">
        <v>17</v>
      </c>
      <c r="E2" s="38" t="s">
        <v>17</v>
      </c>
      <c r="F2" s="38" t="s">
        <v>17</v>
      </c>
      <c r="G2" s="38" t="s">
        <v>17</v>
      </c>
      <c r="H2" s="38" t="s">
        <v>17</v>
      </c>
      <c r="I2" s="38" t="s">
        <v>17</v>
      </c>
      <c r="J2" s="38" t="s">
        <v>17</v>
      </c>
      <c r="K2" s="38" t="s">
        <v>17</v>
      </c>
      <c r="L2" s="38" t="s">
        <v>17</v>
      </c>
      <c r="M2" s="38" t="s">
        <v>17</v>
      </c>
      <c r="N2" s="38" t="s">
        <v>17</v>
      </c>
      <c r="O2" s="38" t="s">
        <v>17</v>
      </c>
      <c r="P2" s="38" t="s">
        <v>17</v>
      </c>
      <c r="Q2" s="38" t="s">
        <v>17</v>
      </c>
      <c r="R2" s="38" t="s">
        <v>17</v>
      </c>
      <c r="S2" s="39" t="s">
        <v>17</v>
      </c>
      <c r="T2" s="1"/>
    </row>
    <row r="3" spans="1:20" ht="15.6" customHeight="1" x14ac:dyDescent="0.2">
      <c r="A3" s="3"/>
      <c r="B3" s="33" t="s">
        <v>39</v>
      </c>
      <c r="C3" s="35" t="s">
        <v>40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5"/>
    </row>
    <row r="4" spans="1:20" ht="15.6" customHeight="1" x14ac:dyDescent="0.2">
      <c r="A4" s="3"/>
      <c r="B4" s="34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6" t="s">
        <v>12</v>
      </c>
      <c r="P4" s="6" t="s">
        <v>13</v>
      </c>
      <c r="Q4" s="6" t="s">
        <v>14</v>
      </c>
      <c r="R4" s="6" t="s">
        <v>15</v>
      </c>
      <c r="S4" s="7" t="s">
        <v>16</v>
      </c>
      <c r="T4" s="8"/>
    </row>
    <row r="5" spans="1:20" ht="15.6" customHeight="1" x14ac:dyDescent="0.2">
      <c r="A5" s="9"/>
      <c r="B5" s="4" t="s">
        <v>0</v>
      </c>
      <c r="C5" s="10">
        <v>732188</v>
      </c>
      <c r="D5" s="10">
        <v>3112</v>
      </c>
      <c r="E5" s="10">
        <v>1609</v>
      </c>
      <c r="F5" s="10">
        <v>1107</v>
      </c>
      <c r="G5" s="10">
        <v>4359</v>
      </c>
      <c r="H5" s="10">
        <v>3049</v>
      </c>
      <c r="I5" s="10">
        <v>1729</v>
      </c>
      <c r="J5" s="10">
        <v>436</v>
      </c>
      <c r="K5" s="10">
        <v>2722</v>
      </c>
      <c r="L5" s="10">
        <v>3524</v>
      </c>
      <c r="M5" s="10">
        <v>4926</v>
      </c>
      <c r="N5" s="10">
        <v>3208</v>
      </c>
      <c r="O5" s="10">
        <v>14654</v>
      </c>
      <c r="P5" s="10">
        <v>1361</v>
      </c>
      <c r="Q5" s="10">
        <v>2508</v>
      </c>
      <c r="R5" s="10">
        <v>852</v>
      </c>
      <c r="S5" s="10">
        <v>781344</v>
      </c>
      <c r="T5" s="8"/>
    </row>
    <row r="6" spans="1:20" ht="15.6" customHeight="1" x14ac:dyDescent="0.2">
      <c r="A6" s="9"/>
      <c r="B6" s="4" t="s">
        <v>1</v>
      </c>
      <c r="C6" s="10">
        <v>6296</v>
      </c>
      <c r="D6" s="10">
        <v>194998</v>
      </c>
      <c r="E6" s="10">
        <v>240</v>
      </c>
      <c r="F6" s="10">
        <v>974</v>
      </c>
      <c r="G6" s="10">
        <v>550</v>
      </c>
      <c r="H6" s="10">
        <v>3039</v>
      </c>
      <c r="I6" s="10">
        <v>347</v>
      </c>
      <c r="J6" s="10">
        <v>98</v>
      </c>
      <c r="K6" s="10">
        <v>334</v>
      </c>
      <c r="L6" s="10">
        <v>585</v>
      </c>
      <c r="M6" s="10">
        <v>1712</v>
      </c>
      <c r="N6" s="10">
        <v>479</v>
      </c>
      <c r="O6" s="10">
        <v>5104</v>
      </c>
      <c r="P6" s="10">
        <v>567</v>
      </c>
      <c r="Q6" s="10">
        <v>240</v>
      </c>
      <c r="R6" s="10">
        <v>204</v>
      </c>
      <c r="S6" s="10">
        <v>215767</v>
      </c>
      <c r="T6" s="8"/>
    </row>
    <row r="7" spans="1:20" ht="15.6" customHeight="1" x14ac:dyDescent="0.2">
      <c r="A7" s="9"/>
      <c r="B7" s="4" t="s">
        <v>2</v>
      </c>
      <c r="C7" s="10">
        <v>2050</v>
      </c>
      <c r="D7" s="10">
        <v>201</v>
      </c>
      <c r="E7" s="10">
        <v>218693</v>
      </c>
      <c r="F7" s="10">
        <v>40</v>
      </c>
      <c r="G7" s="10">
        <v>243</v>
      </c>
      <c r="H7" s="10">
        <v>493</v>
      </c>
      <c r="I7" s="10">
        <v>125</v>
      </c>
      <c r="J7" s="10">
        <v>36</v>
      </c>
      <c r="K7" s="10">
        <v>246</v>
      </c>
      <c r="L7" s="10">
        <v>122</v>
      </c>
      <c r="M7" s="10">
        <v>138</v>
      </c>
      <c r="N7" s="10">
        <v>483</v>
      </c>
      <c r="O7" s="10">
        <v>5665</v>
      </c>
      <c r="P7" s="10">
        <v>77</v>
      </c>
      <c r="Q7" s="10">
        <v>243</v>
      </c>
      <c r="R7" s="10">
        <v>818</v>
      </c>
      <c r="S7" s="10">
        <v>229673</v>
      </c>
      <c r="T7" s="8"/>
    </row>
    <row r="8" spans="1:20" ht="15.6" customHeight="1" x14ac:dyDescent="0.2">
      <c r="A8" s="9"/>
      <c r="B8" s="4" t="s">
        <v>3</v>
      </c>
      <c r="C8" s="10">
        <v>1524</v>
      </c>
      <c r="D8" s="10">
        <v>737</v>
      </c>
      <c r="E8" s="10">
        <v>52</v>
      </c>
      <c r="F8" s="10">
        <v>52258</v>
      </c>
      <c r="G8" s="10">
        <v>122</v>
      </c>
      <c r="H8" s="10">
        <v>206</v>
      </c>
      <c r="I8" s="10">
        <v>24</v>
      </c>
      <c r="J8" s="10">
        <v>67</v>
      </c>
      <c r="K8" s="10">
        <v>50</v>
      </c>
      <c r="L8" s="10">
        <v>57</v>
      </c>
      <c r="M8" s="10">
        <v>869</v>
      </c>
      <c r="N8" s="10">
        <v>67</v>
      </c>
      <c r="O8" s="10">
        <v>635</v>
      </c>
      <c r="P8" s="10">
        <v>87</v>
      </c>
      <c r="Q8" s="10">
        <v>40</v>
      </c>
      <c r="R8" s="10">
        <v>49</v>
      </c>
      <c r="S8" s="10">
        <v>56844</v>
      </c>
      <c r="T8" s="8"/>
    </row>
    <row r="9" spans="1:20" ht="15.6" customHeight="1" x14ac:dyDescent="0.2">
      <c r="A9" s="9"/>
      <c r="B9" s="4" t="s">
        <v>4</v>
      </c>
      <c r="C9" s="10">
        <v>5686</v>
      </c>
      <c r="D9" s="10">
        <v>367</v>
      </c>
      <c r="E9" s="10">
        <v>207</v>
      </c>
      <c r="F9" s="10">
        <v>145</v>
      </c>
      <c r="G9" s="10">
        <v>75978</v>
      </c>
      <c r="H9" s="10">
        <v>458</v>
      </c>
      <c r="I9" s="10">
        <v>144</v>
      </c>
      <c r="J9" s="10">
        <v>37</v>
      </c>
      <c r="K9" s="10">
        <v>1093</v>
      </c>
      <c r="L9" s="10">
        <v>225</v>
      </c>
      <c r="M9" s="10">
        <v>542</v>
      </c>
      <c r="N9" s="10">
        <v>178</v>
      </c>
      <c r="O9" s="10">
        <v>2490</v>
      </c>
      <c r="P9" s="10">
        <v>87</v>
      </c>
      <c r="Q9" s="10">
        <v>1026</v>
      </c>
      <c r="R9" s="10">
        <v>282</v>
      </c>
      <c r="S9" s="10">
        <v>88945</v>
      </c>
      <c r="T9" s="8"/>
    </row>
    <row r="10" spans="1:20" ht="15.6" customHeight="1" x14ac:dyDescent="0.2">
      <c r="A10" s="9"/>
      <c r="B10" s="4" t="s">
        <v>5</v>
      </c>
      <c r="C10" s="10">
        <v>4914</v>
      </c>
      <c r="D10" s="10">
        <v>2275</v>
      </c>
      <c r="E10" s="10">
        <v>446</v>
      </c>
      <c r="F10" s="10">
        <v>194</v>
      </c>
      <c r="G10" s="10">
        <v>611</v>
      </c>
      <c r="H10" s="10">
        <v>247013</v>
      </c>
      <c r="I10" s="10">
        <v>283</v>
      </c>
      <c r="J10" s="10">
        <v>64</v>
      </c>
      <c r="K10" s="10">
        <v>357</v>
      </c>
      <c r="L10" s="10">
        <v>451</v>
      </c>
      <c r="M10" s="10">
        <v>777</v>
      </c>
      <c r="N10" s="10">
        <v>505</v>
      </c>
      <c r="O10" s="10">
        <v>14938</v>
      </c>
      <c r="P10" s="10">
        <v>208</v>
      </c>
      <c r="Q10" s="10">
        <v>260</v>
      </c>
      <c r="R10" s="10">
        <v>293</v>
      </c>
      <c r="S10" s="10">
        <v>273589</v>
      </c>
      <c r="T10" s="8"/>
    </row>
    <row r="11" spans="1:20" ht="15.6" customHeight="1" x14ac:dyDescent="0.2">
      <c r="A11" s="9"/>
      <c r="B11" s="4" t="s">
        <v>6</v>
      </c>
      <c r="C11" s="10">
        <v>1540</v>
      </c>
      <c r="D11" s="10">
        <v>123</v>
      </c>
      <c r="E11" s="10">
        <v>21</v>
      </c>
      <c r="F11" s="10">
        <v>27</v>
      </c>
      <c r="G11" s="10">
        <v>43</v>
      </c>
      <c r="H11" s="10">
        <v>114</v>
      </c>
      <c r="I11" s="10">
        <v>37789</v>
      </c>
      <c r="J11" s="10">
        <v>12</v>
      </c>
      <c r="K11" s="10">
        <v>79</v>
      </c>
      <c r="L11" s="10">
        <v>81</v>
      </c>
      <c r="M11" s="10">
        <v>50</v>
      </c>
      <c r="N11" s="10">
        <v>16</v>
      </c>
      <c r="O11" s="10">
        <v>925</v>
      </c>
      <c r="P11" s="10">
        <v>40</v>
      </c>
      <c r="Q11" s="10">
        <v>33</v>
      </c>
      <c r="R11" s="10">
        <v>8</v>
      </c>
      <c r="S11" s="10">
        <v>40901</v>
      </c>
      <c r="T11" s="8"/>
    </row>
    <row r="12" spans="1:20" ht="15.6" customHeight="1" x14ac:dyDescent="0.2">
      <c r="A12" s="9"/>
      <c r="B12" s="4" t="s">
        <v>7</v>
      </c>
      <c r="C12" s="10">
        <v>828</v>
      </c>
      <c r="D12" s="10">
        <v>81</v>
      </c>
      <c r="E12" s="10">
        <v>32</v>
      </c>
      <c r="F12" s="10">
        <v>21</v>
      </c>
      <c r="G12" s="10">
        <v>60</v>
      </c>
      <c r="H12" s="10">
        <v>51</v>
      </c>
      <c r="I12" s="10">
        <v>11</v>
      </c>
      <c r="J12" s="10">
        <v>24587</v>
      </c>
      <c r="K12" s="10">
        <v>13</v>
      </c>
      <c r="L12" s="10">
        <v>122</v>
      </c>
      <c r="M12" s="10">
        <v>171</v>
      </c>
      <c r="N12" s="10">
        <v>79</v>
      </c>
      <c r="O12" s="10">
        <v>441</v>
      </c>
      <c r="P12" s="10">
        <v>225</v>
      </c>
      <c r="Q12" s="10">
        <v>5</v>
      </c>
      <c r="R12" s="10">
        <v>16</v>
      </c>
      <c r="S12" s="10">
        <v>26743</v>
      </c>
      <c r="T12" s="8"/>
    </row>
    <row r="13" spans="1:20" ht="15.6" customHeight="1" x14ac:dyDescent="0.2">
      <c r="A13" s="9"/>
      <c r="B13" s="4" t="s">
        <v>8</v>
      </c>
      <c r="C13" s="10">
        <v>2209</v>
      </c>
      <c r="D13" s="10">
        <v>110</v>
      </c>
      <c r="E13" s="10">
        <v>87</v>
      </c>
      <c r="F13" s="10">
        <v>37</v>
      </c>
      <c r="G13" s="10">
        <v>493</v>
      </c>
      <c r="H13" s="10">
        <v>145</v>
      </c>
      <c r="I13" s="10">
        <v>91</v>
      </c>
      <c r="J13" s="10">
        <v>18</v>
      </c>
      <c r="K13" s="10">
        <v>72774</v>
      </c>
      <c r="L13" s="10">
        <v>53</v>
      </c>
      <c r="M13" s="10">
        <v>133</v>
      </c>
      <c r="N13" s="10">
        <v>77</v>
      </c>
      <c r="O13" s="10">
        <v>1037</v>
      </c>
      <c r="P13" s="10">
        <v>25</v>
      </c>
      <c r="Q13" s="10">
        <v>628</v>
      </c>
      <c r="R13" s="10">
        <v>206</v>
      </c>
      <c r="S13" s="10">
        <v>78123</v>
      </c>
      <c r="T13" s="8"/>
    </row>
    <row r="14" spans="1:20" ht="15.6" customHeight="1" x14ac:dyDescent="0.2">
      <c r="A14" s="9"/>
      <c r="B14" s="4" t="s">
        <v>9</v>
      </c>
      <c r="C14" s="10">
        <v>2775</v>
      </c>
      <c r="D14" s="10">
        <v>181</v>
      </c>
      <c r="E14" s="10">
        <v>74</v>
      </c>
      <c r="F14" s="10">
        <v>67</v>
      </c>
      <c r="G14" s="10">
        <v>290</v>
      </c>
      <c r="H14" s="10">
        <v>221</v>
      </c>
      <c r="I14" s="10">
        <v>95</v>
      </c>
      <c r="J14" s="10">
        <v>64</v>
      </c>
      <c r="K14" s="10">
        <v>121</v>
      </c>
      <c r="L14" s="10">
        <v>84690</v>
      </c>
      <c r="M14" s="10">
        <v>248</v>
      </c>
      <c r="N14" s="10">
        <v>59</v>
      </c>
      <c r="O14" s="10">
        <v>1105</v>
      </c>
      <c r="P14" s="10">
        <v>160</v>
      </c>
      <c r="Q14" s="10">
        <v>95</v>
      </c>
      <c r="R14" s="10">
        <v>28</v>
      </c>
      <c r="S14" s="10">
        <v>90273</v>
      </c>
      <c r="T14" s="8"/>
    </row>
    <row r="15" spans="1:20" ht="15.6" customHeight="1" x14ac:dyDescent="0.2">
      <c r="A15" s="9"/>
      <c r="B15" s="4" t="s">
        <v>10</v>
      </c>
      <c r="C15" s="10">
        <v>3581</v>
      </c>
      <c r="D15" s="10">
        <v>597</v>
      </c>
      <c r="E15" s="10">
        <v>85</v>
      </c>
      <c r="F15" s="10">
        <v>494</v>
      </c>
      <c r="G15" s="10">
        <v>311</v>
      </c>
      <c r="H15" s="10">
        <v>364</v>
      </c>
      <c r="I15" s="10">
        <v>70</v>
      </c>
      <c r="J15" s="10">
        <v>82</v>
      </c>
      <c r="K15" s="10">
        <v>96</v>
      </c>
      <c r="L15" s="10">
        <v>130</v>
      </c>
      <c r="M15" s="10">
        <v>99402</v>
      </c>
      <c r="N15" s="10">
        <v>114</v>
      </c>
      <c r="O15" s="10">
        <v>1519</v>
      </c>
      <c r="P15" s="10">
        <v>467</v>
      </c>
      <c r="Q15" s="10">
        <v>86</v>
      </c>
      <c r="R15" s="10">
        <v>63</v>
      </c>
      <c r="S15" s="10">
        <v>107461</v>
      </c>
      <c r="T15" s="8"/>
    </row>
    <row r="16" spans="1:20" ht="15.6" customHeight="1" x14ac:dyDescent="0.2">
      <c r="A16" s="9"/>
      <c r="B16" s="4" t="s">
        <v>11</v>
      </c>
      <c r="C16" s="10">
        <v>3810</v>
      </c>
      <c r="D16" s="10">
        <v>150</v>
      </c>
      <c r="E16" s="10">
        <v>294</v>
      </c>
      <c r="F16" s="10">
        <v>45</v>
      </c>
      <c r="G16" s="10">
        <v>165</v>
      </c>
      <c r="H16" s="10">
        <v>304</v>
      </c>
      <c r="I16" s="10">
        <v>27</v>
      </c>
      <c r="J16" s="10">
        <v>11</v>
      </c>
      <c r="K16" s="10">
        <v>148</v>
      </c>
      <c r="L16" s="10">
        <v>96</v>
      </c>
      <c r="M16" s="10">
        <v>121</v>
      </c>
      <c r="N16" s="10">
        <v>100245</v>
      </c>
      <c r="O16" s="10">
        <v>1750</v>
      </c>
      <c r="P16" s="10">
        <v>83</v>
      </c>
      <c r="Q16" s="10">
        <v>68</v>
      </c>
      <c r="R16" s="10">
        <v>36</v>
      </c>
      <c r="S16" s="10">
        <v>107353</v>
      </c>
      <c r="T16" s="8"/>
    </row>
    <row r="17" spans="1:24" ht="15.6" customHeight="1" x14ac:dyDescent="0.2">
      <c r="A17" s="9"/>
      <c r="B17" s="4" t="s">
        <v>12</v>
      </c>
      <c r="C17" s="10">
        <v>16185</v>
      </c>
      <c r="D17" s="10">
        <v>2364</v>
      </c>
      <c r="E17" s="10">
        <v>2850</v>
      </c>
      <c r="F17" s="10">
        <v>522</v>
      </c>
      <c r="G17" s="10">
        <v>2243</v>
      </c>
      <c r="H17" s="10">
        <v>6996</v>
      </c>
      <c r="I17" s="10">
        <v>1175</v>
      </c>
      <c r="J17" s="10">
        <v>267</v>
      </c>
      <c r="K17" s="10">
        <v>2197</v>
      </c>
      <c r="L17" s="10">
        <v>1335</v>
      </c>
      <c r="M17" s="10">
        <v>1887</v>
      </c>
      <c r="N17" s="10">
        <v>1846</v>
      </c>
      <c r="O17" s="10">
        <v>1019019</v>
      </c>
      <c r="P17" s="10">
        <v>744</v>
      </c>
      <c r="Q17" s="10">
        <v>1020</v>
      </c>
      <c r="R17" s="10">
        <v>1433</v>
      </c>
      <c r="S17" s="10">
        <v>1062083</v>
      </c>
      <c r="T17" s="8"/>
    </row>
    <row r="18" spans="1:24" ht="15.6" customHeight="1" x14ac:dyDescent="0.2">
      <c r="A18" s="9"/>
      <c r="B18" s="4" t="s">
        <v>13</v>
      </c>
      <c r="C18" s="10">
        <v>1997</v>
      </c>
      <c r="D18" s="10">
        <v>280</v>
      </c>
      <c r="E18" s="10">
        <v>76</v>
      </c>
      <c r="F18" s="10">
        <v>108</v>
      </c>
      <c r="G18" s="10">
        <v>141</v>
      </c>
      <c r="H18" s="10">
        <v>211</v>
      </c>
      <c r="I18" s="10">
        <v>55</v>
      </c>
      <c r="J18" s="10">
        <v>319</v>
      </c>
      <c r="K18" s="10">
        <v>57</v>
      </c>
      <c r="L18" s="10">
        <v>377</v>
      </c>
      <c r="M18" s="10">
        <v>1052</v>
      </c>
      <c r="N18" s="10">
        <v>114</v>
      </c>
      <c r="O18" s="10">
        <v>747</v>
      </c>
      <c r="P18" s="10">
        <v>54190</v>
      </c>
      <c r="Q18" s="10">
        <v>38</v>
      </c>
      <c r="R18" s="10">
        <v>33</v>
      </c>
      <c r="S18" s="10">
        <v>59795</v>
      </c>
      <c r="T18" s="8"/>
    </row>
    <row r="19" spans="1:24" ht="15.6" customHeight="1" x14ac:dyDescent="0.2">
      <c r="A19" s="9"/>
      <c r="B19" s="4" t="s">
        <v>14</v>
      </c>
      <c r="C19" s="10">
        <v>2599</v>
      </c>
      <c r="D19" s="10">
        <v>154</v>
      </c>
      <c r="E19" s="10">
        <v>141</v>
      </c>
      <c r="F19" s="10">
        <v>55</v>
      </c>
      <c r="G19" s="10">
        <v>689</v>
      </c>
      <c r="H19" s="10">
        <v>192</v>
      </c>
      <c r="I19" s="10">
        <v>102</v>
      </c>
      <c r="J19" s="10">
        <v>12</v>
      </c>
      <c r="K19" s="10">
        <v>537</v>
      </c>
      <c r="L19" s="10">
        <v>101</v>
      </c>
      <c r="M19" s="10">
        <v>171</v>
      </c>
      <c r="N19" s="10">
        <v>60</v>
      </c>
      <c r="O19" s="10">
        <v>955</v>
      </c>
      <c r="P19" s="10">
        <v>31</v>
      </c>
      <c r="Q19" s="10">
        <v>39073</v>
      </c>
      <c r="R19" s="10">
        <v>370</v>
      </c>
      <c r="S19" s="10">
        <v>45242</v>
      </c>
      <c r="T19" s="8"/>
    </row>
    <row r="20" spans="1:24" ht="15.6" customHeight="1" x14ac:dyDescent="0.2">
      <c r="A20" s="9"/>
      <c r="B20" s="4" t="s">
        <v>15</v>
      </c>
      <c r="C20" s="10">
        <v>729</v>
      </c>
      <c r="D20" s="10">
        <v>116</v>
      </c>
      <c r="E20" s="10">
        <v>355</v>
      </c>
      <c r="F20" s="10">
        <v>34</v>
      </c>
      <c r="G20" s="10">
        <v>97</v>
      </c>
      <c r="H20" s="10">
        <v>175</v>
      </c>
      <c r="I20" s="10">
        <v>15</v>
      </c>
      <c r="J20" s="10">
        <v>13</v>
      </c>
      <c r="K20" s="10">
        <v>240</v>
      </c>
      <c r="L20" s="10">
        <v>25</v>
      </c>
      <c r="M20" s="10">
        <v>115</v>
      </c>
      <c r="N20" s="10">
        <v>35</v>
      </c>
      <c r="O20" s="10">
        <v>926</v>
      </c>
      <c r="P20" s="10">
        <v>28</v>
      </c>
      <c r="Q20" s="10">
        <v>290</v>
      </c>
      <c r="R20" s="10">
        <v>58142</v>
      </c>
      <c r="S20" s="10">
        <v>61335</v>
      </c>
      <c r="T20" s="8"/>
    </row>
    <row r="21" spans="1:24" ht="15.6" customHeight="1" x14ac:dyDescent="0.2">
      <c r="A21" s="9"/>
      <c r="B21" s="11" t="s">
        <v>16</v>
      </c>
      <c r="C21" s="12">
        <v>788911</v>
      </c>
      <c r="D21" s="12">
        <v>205846</v>
      </c>
      <c r="E21" s="12">
        <v>225262</v>
      </c>
      <c r="F21" s="12">
        <v>56128</v>
      </c>
      <c r="G21" s="12">
        <v>86395</v>
      </c>
      <c r="H21" s="12">
        <v>263031</v>
      </c>
      <c r="I21" s="12">
        <v>42082</v>
      </c>
      <c r="J21" s="12">
        <v>26123</v>
      </c>
      <c r="K21" s="12">
        <v>81064</v>
      </c>
      <c r="L21" s="12">
        <v>91974</v>
      </c>
      <c r="M21" s="12">
        <v>112314</v>
      </c>
      <c r="N21" s="12">
        <v>107565</v>
      </c>
      <c r="O21" s="12">
        <v>1071910</v>
      </c>
      <c r="P21" s="12">
        <v>58380</v>
      </c>
      <c r="Q21" s="12">
        <v>45653</v>
      </c>
      <c r="R21" s="12">
        <v>62833</v>
      </c>
      <c r="S21" s="12">
        <v>3325471</v>
      </c>
      <c r="T21" s="8"/>
    </row>
    <row r="22" spans="1:24" ht="16.350000000000001" customHeight="1" x14ac:dyDescent="0.2">
      <c r="A22" s="1"/>
      <c r="B22" s="14" t="s">
        <v>38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24" ht="16.350000000000001" customHeight="1" x14ac:dyDescent="0.2"/>
    <row r="24" spans="1:24" ht="16.350000000000001" customHeight="1" x14ac:dyDescent="0.2"/>
    <row r="25" spans="1:24" ht="16.350000000000001" customHeight="1" x14ac:dyDescent="0.2">
      <c r="P25" t="s">
        <v>18</v>
      </c>
    </row>
    <row r="26" spans="1:24" ht="16.350000000000001" customHeight="1" x14ac:dyDescent="0.2">
      <c r="C26" t="s">
        <v>19</v>
      </c>
      <c r="E26" t="s">
        <v>19</v>
      </c>
      <c r="G26" t="s">
        <v>20</v>
      </c>
    </row>
    <row r="27" spans="1:24" ht="16.350000000000001" customHeight="1" x14ac:dyDescent="0.2">
      <c r="C27" t="s">
        <v>21</v>
      </c>
      <c r="E27" t="s">
        <v>21</v>
      </c>
      <c r="G27" t="s">
        <v>22</v>
      </c>
      <c r="I27" t="s">
        <v>23</v>
      </c>
      <c r="K27" t="s">
        <v>24</v>
      </c>
      <c r="M27" t="s">
        <v>25</v>
      </c>
      <c r="N27" t="s">
        <v>25</v>
      </c>
    </row>
    <row r="28" spans="1:24" ht="16.350000000000001" customHeight="1" x14ac:dyDescent="0.2">
      <c r="C28" s="15" t="s">
        <v>26</v>
      </c>
      <c r="E28" t="s">
        <v>26</v>
      </c>
      <c r="M28" t="s">
        <v>27</v>
      </c>
      <c r="N28" t="s">
        <v>28</v>
      </c>
      <c r="P28" t="s">
        <v>29</v>
      </c>
      <c r="Q28" t="s">
        <v>30</v>
      </c>
      <c r="R28" t="s">
        <v>31</v>
      </c>
      <c r="T28" t="s">
        <v>32</v>
      </c>
      <c r="U28" s="16"/>
      <c r="V28" s="17" t="s">
        <v>33</v>
      </c>
      <c r="W28" s="17" t="s">
        <v>34</v>
      </c>
      <c r="X28" s="17" t="s">
        <v>35</v>
      </c>
    </row>
    <row r="29" spans="1:24" ht="16.350000000000001" customHeight="1" x14ac:dyDescent="0.2">
      <c r="U29" s="18"/>
      <c r="V29" s="19"/>
      <c r="W29" s="19"/>
      <c r="X29" s="20"/>
    </row>
    <row r="30" spans="1:24" ht="16.350000000000001" customHeight="1" x14ac:dyDescent="0.2">
      <c r="B30" t="s">
        <v>36</v>
      </c>
      <c r="C30" s="21">
        <f>SUM(C32:C47)</f>
        <v>3325471</v>
      </c>
      <c r="E30" s="21">
        <f>SUM(E32:E47)</f>
        <v>3325471</v>
      </c>
      <c r="G30" s="21">
        <f>SUM(G32:G47)</f>
        <v>3111039</v>
      </c>
      <c r="I30" s="21">
        <f>C30-G30</f>
        <v>214432</v>
      </c>
      <c r="K30" s="21">
        <f>E30-G30</f>
        <v>214432</v>
      </c>
      <c r="M30">
        <f>I30-K30</f>
        <v>0</v>
      </c>
      <c r="N30" s="21">
        <f>I30+K30</f>
        <v>428864</v>
      </c>
      <c r="P30">
        <f>((I30/5))/((C30+E30)/2)*1000</f>
        <v>12.896338593841294</v>
      </c>
      <c r="Q30">
        <f>((K30/5))/((C30+E30)/2)*1000</f>
        <v>12.896338593841294</v>
      </c>
      <c r="R30">
        <f>P30-Q30</f>
        <v>0</v>
      </c>
      <c r="T30">
        <f>M30/N30</f>
        <v>0</v>
      </c>
      <c r="U30" s="18"/>
      <c r="V30" s="22">
        <f>(V31/N30)*100</f>
        <v>14.079521713177137</v>
      </c>
      <c r="W30" s="23">
        <f>((V31/W31)/2)*100</f>
        <v>0.90787139626236413</v>
      </c>
      <c r="X30" s="22">
        <f>((C30-G30)/C30)*100</f>
        <v>6.4481692969206472</v>
      </c>
    </row>
    <row r="31" spans="1:24" ht="16.350000000000001" customHeight="1" x14ac:dyDescent="0.3">
      <c r="U31" s="24" t="s">
        <v>37</v>
      </c>
      <c r="V31" s="25">
        <f>SUM(V32:V47)</f>
        <v>60382</v>
      </c>
      <c r="W31" s="25">
        <f>SUM(W32:W47)</f>
        <v>3325471</v>
      </c>
      <c r="X31" s="18"/>
    </row>
    <row r="32" spans="1:24" ht="16.350000000000001" customHeight="1" x14ac:dyDescent="0.2">
      <c r="B32" s="31" t="s">
        <v>0</v>
      </c>
      <c r="C32" s="26">
        <v>781344</v>
      </c>
      <c r="E32" s="30">
        <v>788911</v>
      </c>
      <c r="G32" s="27">
        <f>+INDEX(C5:S5,ROWS($1:1))</f>
        <v>732188</v>
      </c>
      <c r="I32" s="21">
        <f>C32-G32</f>
        <v>49156</v>
      </c>
      <c r="K32">
        <f t="shared" ref="K32:K47" si="0">E32-G32</f>
        <v>56723</v>
      </c>
      <c r="M32">
        <f t="shared" ref="M32:M47" si="1">I32-K32</f>
        <v>-7567</v>
      </c>
      <c r="N32" s="21">
        <f>I32+K32</f>
        <v>105879</v>
      </c>
      <c r="P32">
        <f t="shared" ref="P32:P47" si="2">((I32/5))/((C32+E32)/2)*1000</f>
        <v>12.521787862480934</v>
      </c>
      <c r="Q32">
        <f t="shared" ref="Q32:Q47" si="3">((K32/5))/((C32+E32)/2)*1000</f>
        <v>14.449372872558916</v>
      </c>
      <c r="R32">
        <f t="shared" ref="R32:R47" si="4">P32-Q32</f>
        <v>-1.9275850100779817</v>
      </c>
      <c r="T32">
        <f t="shared" ref="T32:T47" si="5">M32/N32</f>
        <v>-7.1468374276296529E-2</v>
      </c>
      <c r="U32" s="28"/>
      <c r="V32" s="29">
        <f>ABS(M32)</f>
        <v>7567</v>
      </c>
      <c r="W32" s="29">
        <f>(C32+E32)/2</f>
        <v>785127.5</v>
      </c>
      <c r="X32" s="18"/>
    </row>
    <row r="33" spans="2:23" x14ac:dyDescent="0.2">
      <c r="B33" s="31" t="s">
        <v>1</v>
      </c>
      <c r="C33" s="26">
        <v>215767</v>
      </c>
      <c r="E33" s="30">
        <v>205846</v>
      </c>
      <c r="G33" s="27">
        <f>+INDEX(C6:S6,ROWS($1:2))</f>
        <v>194998</v>
      </c>
      <c r="I33">
        <f t="shared" ref="I33:I47" si="6">C33-G33</f>
        <v>20769</v>
      </c>
      <c r="K33">
        <f t="shared" si="0"/>
        <v>10848</v>
      </c>
      <c r="M33">
        <f t="shared" si="1"/>
        <v>9921</v>
      </c>
      <c r="N33">
        <f t="shared" ref="N33:N47" si="7">I33+K33</f>
        <v>31617</v>
      </c>
      <c r="P33">
        <f t="shared" si="2"/>
        <v>19.704326005127928</v>
      </c>
      <c r="Q33">
        <f t="shared" si="3"/>
        <v>10.291902763909082</v>
      </c>
      <c r="R33">
        <f t="shared" si="4"/>
        <v>9.4124232412188462</v>
      </c>
      <c r="T33">
        <f t="shared" si="5"/>
        <v>0.31378688680140432</v>
      </c>
      <c r="V33" s="29">
        <f t="shared" ref="V33:V47" si="8">ABS(M33)</f>
        <v>9921</v>
      </c>
      <c r="W33" s="29">
        <f t="shared" ref="W33:W47" si="9">(C33+E33)/2</f>
        <v>210806.5</v>
      </c>
    </row>
    <row r="34" spans="2:23" x14ac:dyDescent="0.2">
      <c r="B34" s="31" t="s">
        <v>2</v>
      </c>
      <c r="C34" s="26">
        <v>229673</v>
      </c>
      <c r="E34" s="30">
        <v>225262</v>
      </c>
      <c r="G34" s="27">
        <f>+INDEX(C7:S7,ROWS($1:3))</f>
        <v>218693</v>
      </c>
      <c r="I34">
        <f t="shared" si="6"/>
        <v>10980</v>
      </c>
      <c r="K34">
        <f t="shared" si="0"/>
        <v>6569</v>
      </c>
      <c r="M34">
        <f t="shared" si="1"/>
        <v>4411</v>
      </c>
      <c r="N34">
        <f t="shared" si="7"/>
        <v>17549</v>
      </c>
      <c r="P34">
        <f t="shared" si="2"/>
        <v>9.654126413663489</v>
      </c>
      <c r="Q34">
        <f t="shared" si="3"/>
        <v>5.7757701649686215</v>
      </c>
      <c r="R34">
        <f t="shared" si="4"/>
        <v>3.8783562486948675</v>
      </c>
      <c r="T34">
        <f t="shared" si="5"/>
        <v>0.25135335346743404</v>
      </c>
      <c r="V34" s="29">
        <f t="shared" si="8"/>
        <v>4411</v>
      </c>
      <c r="W34" s="29">
        <f t="shared" si="9"/>
        <v>227467.5</v>
      </c>
    </row>
    <row r="35" spans="2:23" x14ac:dyDescent="0.2">
      <c r="B35" s="31" t="s">
        <v>3</v>
      </c>
      <c r="C35" s="26">
        <v>56844</v>
      </c>
      <c r="E35" s="30">
        <v>56128</v>
      </c>
      <c r="G35" s="27">
        <f>+INDEX(C8:S8,ROWS($1:4))</f>
        <v>52258</v>
      </c>
      <c r="I35">
        <f t="shared" si="6"/>
        <v>4586</v>
      </c>
      <c r="K35">
        <f t="shared" si="0"/>
        <v>3870</v>
      </c>
      <c r="M35">
        <f t="shared" si="1"/>
        <v>716</v>
      </c>
      <c r="N35">
        <f t="shared" si="7"/>
        <v>8456</v>
      </c>
      <c r="P35">
        <f t="shared" si="2"/>
        <v>16.237651807527531</v>
      </c>
      <c r="Q35">
        <f t="shared" si="3"/>
        <v>13.702510356548526</v>
      </c>
      <c r="R35">
        <f t="shared" si="4"/>
        <v>2.5351414509790047</v>
      </c>
      <c r="T35">
        <f t="shared" si="5"/>
        <v>8.4673604541154204E-2</v>
      </c>
      <c r="V35" s="29">
        <f t="shared" si="8"/>
        <v>716</v>
      </c>
      <c r="W35" s="29">
        <f t="shared" si="9"/>
        <v>56486</v>
      </c>
    </row>
    <row r="36" spans="2:23" x14ac:dyDescent="0.2">
      <c r="B36" s="31" t="s">
        <v>4</v>
      </c>
      <c r="C36" s="26">
        <v>88945</v>
      </c>
      <c r="E36" s="30">
        <v>86395</v>
      </c>
      <c r="G36" s="27">
        <f>+INDEX(C9:S9,ROWS($1:5))</f>
        <v>75978</v>
      </c>
      <c r="I36">
        <f t="shared" si="6"/>
        <v>12967</v>
      </c>
      <c r="K36">
        <f t="shared" si="0"/>
        <v>10417</v>
      </c>
      <c r="M36">
        <f t="shared" si="1"/>
        <v>2550</v>
      </c>
      <c r="N36">
        <f t="shared" si="7"/>
        <v>23384</v>
      </c>
      <c r="P36">
        <f t="shared" si="2"/>
        <v>29.58138473822288</v>
      </c>
      <c r="Q36">
        <f t="shared" si="3"/>
        <v>23.764115432873275</v>
      </c>
      <c r="R36">
        <f t="shared" si="4"/>
        <v>5.8172693053496047</v>
      </c>
      <c r="T36">
        <f t="shared" si="5"/>
        <v>0.10904892234006158</v>
      </c>
      <c r="V36" s="29">
        <f t="shared" si="8"/>
        <v>2550</v>
      </c>
      <c r="W36" s="29">
        <f t="shared" si="9"/>
        <v>87670</v>
      </c>
    </row>
    <row r="37" spans="2:23" x14ac:dyDescent="0.2">
      <c r="B37" s="31" t="s">
        <v>5</v>
      </c>
      <c r="C37" s="26">
        <v>273589</v>
      </c>
      <c r="E37" s="30">
        <v>263031</v>
      </c>
      <c r="G37" s="27">
        <f>+INDEX(C10:S10,ROWS($1:6))</f>
        <v>247013</v>
      </c>
      <c r="I37">
        <f t="shared" si="6"/>
        <v>26576</v>
      </c>
      <c r="K37">
        <f t="shared" si="0"/>
        <v>16018</v>
      </c>
      <c r="M37">
        <f t="shared" si="1"/>
        <v>10558</v>
      </c>
      <c r="N37">
        <f t="shared" si="7"/>
        <v>42594</v>
      </c>
      <c r="P37">
        <f t="shared" si="2"/>
        <v>19.809921359621335</v>
      </c>
      <c r="Q37">
        <f t="shared" si="3"/>
        <v>11.939920241511684</v>
      </c>
      <c r="R37">
        <f t="shared" si="4"/>
        <v>7.8700011181096503</v>
      </c>
      <c r="T37">
        <f t="shared" si="5"/>
        <v>0.24787528759919236</v>
      </c>
      <c r="V37" s="29">
        <f t="shared" si="8"/>
        <v>10558</v>
      </c>
      <c r="W37" s="29">
        <f t="shared" si="9"/>
        <v>268310</v>
      </c>
    </row>
    <row r="38" spans="2:23" x14ac:dyDescent="0.2">
      <c r="B38" s="31" t="s">
        <v>6</v>
      </c>
      <c r="C38" s="26">
        <v>40901</v>
      </c>
      <c r="E38" s="30">
        <v>42082</v>
      </c>
      <c r="G38" s="27">
        <f>+INDEX(C11:S11,ROWS($1:7))</f>
        <v>37789</v>
      </c>
      <c r="I38">
        <f t="shared" si="6"/>
        <v>3112</v>
      </c>
      <c r="K38">
        <f t="shared" si="0"/>
        <v>4293</v>
      </c>
      <c r="M38">
        <f t="shared" si="1"/>
        <v>-1181</v>
      </c>
      <c r="N38">
        <f t="shared" si="7"/>
        <v>7405</v>
      </c>
      <c r="P38">
        <f t="shared" si="2"/>
        <v>15.00066278635383</v>
      </c>
      <c r="Q38">
        <f t="shared" si="3"/>
        <v>20.693395032717543</v>
      </c>
      <c r="R38">
        <f t="shared" si="4"/>
        <v>-5.6927322463637129</v>
      </c>
      <c r="T38">
        <f t="shared" si="5"/>
        <v>-0.15948683322079676</v>
      </c>
      <c r="V38" s="29">
        <f t="shared" si="8"/>
        <v>1181</v>
      </c>
      <c r="W38" s="29">
        <f t="shared" si="9"/>
        <v>41491.5</v>
      </c>
    </row>
    <row r="39" spans="2:23" x14ac:dyDescent="0.2">
      <c r="B39" s="31" t="s">
        <v>7</v>
      </c>
      <c r="C39" s="26">
        <v>26743</v>
      </c>
      <c r="E39" s="30">
        <v>26123</v>
      </c>
      <c r="G39" s="27">
        <f>+INDEX(C12:S12,ROWS($1:8))</f>
        <v>24587</v>
      </c>
      <c r="I39">
        <f t="shared" si="6"/>
        <v>2156</v>
      </c>
      <c r="K39">
        <f t="shared" si="0"/>
        <v>1536</v>
      </c>
      <c r="M39">
        <f t="shared" si="1"/>
        <v>620</v>
      </c>
      <c r="N39">
        <f t="shared" si="7"/>
        <v>3692</v>
      </c>
      <c r="P39">
        <f t="shared" si="2"/>
        <v>16.312942155638783</v>
      </c>
      <c r="Q39">
        <f t="shared" si="3"/>
        <v>11.621836340937463</v>
      </c>
      <c r="R39">
        <f t="shared" si="4"/>
        <v>4.69110581470132</v>
      </c>
      <c r="T39">
        <f t="shared" si="5"/>
        <v>0.16793066088840736</v>
      </c>
      <c r="V39" s="29">
        <f t="shared" si="8"/>
        <v>620</v>
      </c>
      <c r="W39" s="29">
        <f t="shared" si="9"/>
        <v>26433</v>
      </c>
    </row>
    <row r="40" spans="2:23" x14ac:dyDescent="0.2">
      <c r="B40" s="31" t="s">
        <v>8</v>
      </c>
      <c r="C40" s="26">
        <v>78123</v>
      </c>
      <c r="E40" s="30">
        <v>81064</v>
      </c>
      <c r="G40" s="27">
        <f>+INDEX(C13:S13,ROWS($1:9))</f>
        <v>72774</v>
      </c>
      <c r="I40">
        <f t="shared" si="6"/>
        <v>5349</v>
      </c>
      <c r="K40">
        <f t="shared" si="0"/>
        <v>8290</v>
      </c>
      <c r="M40">
        <f t="shared" si="1"/>
        <v>-2941</v>
      </c>
      <c r="N40">
        <f t="shared" si="7"/>
        <v>13639</v>
      </c>
      <c r="P40">
        <f t="shared" si="2"/>
        <v>13.440796044903164</v>
      </c>
      <c r="Q40">
        <f t="shared" si="3"/>
        <v>20.830846739997611</v>
      </c>
      <c r="R40">
        <f t="shared" si="4"/>
        <v>-7.3900506950944465</v>
      </c>
      <c r="T40">
        <f t="shared" si="5"/>
        <v>-0.21563164454872058</v>
      </c>
      <c r="V40" s="29">
        <f t="shared" si="8"/>
        <v>2941</v>
      </c>
      <c r="W40" s="29">
        <f t="shared" si="9"/>
        <v>79593.5</v>
      </c>
    </row>
    <row r="41" spans="2:23" x14ac:dyDescent="0.2">
      <c r="B41" s="31" t="s">
        <v>9</v>
      </c>
      <c r="C41" s="26">
        <v>90273</v>
      </c>
      <c r="E41" s="30">
        <v>91974</v>
      </c>
      <c r="G41" s="27">
        <f>+INDEX(C14:S14,ROWS($1:10))</f>
        <v>84690</v>
      </c>
      <c r="I41">
        <f t="shared" si="6"/>
        <v>5583</v>
      </c>
      <c r="K41">
        <f t="shared" si="0"/>
        <v>7284</v>
      </c>
      <c r="M41">
        <f t="shared" si="1"/>
        <v>-1701</v>
      </c>
      <c r="N41">
        <f t="shared" si="7"/>
        <v>12867</v>
      </c>
      <c r="P41">
        <f t="shared" si="2"/>
        <v>12.253699649376943</v>
      </c>
      <c r="Q41">
        <f t="shared" si="3"/>
        <v>15.987094437768523</v>
      </c>
      <c r="R41">
        <f t="shared" si="4"/>
        <v>-3.7333947883915801</v>
      </c>
      <c r="T41">
        <f t="shared" si="5"/>
        <v>-0.13219864770342737</v>
      </c>
      <c r="V41" s="29">
        <f t="shared" si="8"/>
        <v>1701</v>
      </c>
      <c r="W41" s="29">
        <f t="shared" si="9"/>
        <v>91123.5</v>
      </c>
    </row>
    <row r="42" spans="2:23" x14ac:dyDescent="0.2">
      <c r="B42" s="31" t="s">
        <v>10</v>
      </c>
      <c r="C42" s="26">
        <v>107461</v>
      </c>
      <c r="E42" s="30">
        <v>112314</v>
      </c>
      <c r="G42" s="27">
        <f>+INDEX(C15:S15,ROWS($1:11))</f>
        <v>99402</v>
      </c>
      <c r="I42">
        <f t="shared" si="6"/>
        <v>8059</v>
      </c>
      <c r="K42">
        <f t="shared" si="0"/>
        <v>12912</v>
      </c>
      <c r="M42">
        <f t="shared" si="1"/>
        <v>-4853</v>
      </c>
      <c r="N42">
        <f t="shared" si="7"/>
        <v>20971</v>
      </c>
      <c r="P42">
        <f t="shared" si="2"/>
        <v>14.667728358548516</v>
      </c>
      <c r="Q42">
        <f t="shared" si="3"/>
        <v>23.500398134455697</v>
      </c>
      <c r="R42">
        <f t="shared" si="4"/>
        <v>-8.8326697759071813</v>
      </c>
      <c r="T42">
        <f t="shared" si="5"/>
        <v>-0.23141481092937866</v>
      </c>
      <c r="V42" s="29">
        <f t="shared" si="8"/>
        <v>4853</v>
      </c>
      <c r="W42" s="29">
        <f t="shared" si="9"/>
        <v>109887.5</v>
      </c>
    </row>
    <row r="43" spans="2:23" x14ac:dyDescent="0.2">
      <c r="B43" s="31" t="s">
        <v>11</v>
      </c>
      <c r="C43" s="26">
        <v>107353</v>
      </c>
      <c r="E43" s="30">
        <v>107565</v>
      </c>
      <c r="G43" s="27">
        <f>+INDEX(C16:S16,ROWS($1:12))</f>
        <v>100245</v>
      </c>
      <c r="I43">
        <f t="shared" si="6"/>
        <v>7108</v>
      </c>
      <c r="K43">
        <f t="shared" si="0"/>
        <v>7320</v>
      </c>
      <c r="M43">
        <f t="shared" si="1"/>
        <v>-212</v>
      </c>
      <c r="N43">
        <f t="shared" si="7"/>
        <v>14428</v>
      </c>
      <c r="P43">
        <f t="shared" si="2"/>
        <v>13.229231613917866</v>
      </c>
      <c r="Q43">
        <f t="shared" si="3"/>
        <v>13.623800705385309</v>
      </c>
      <c r="R43">
        <f t="shared" si="4"/>
        <v>-0.39456909146744223</v>
      </c>
      <c r="T43">
        <f t="shared" si="5"/>
        <v>-1.4693651233712227E-2</v>
      </c>
      <c r="V43" s="29">
        <f t="shared" si="8"/>
        <v>212</v>
      </c>
      <c r="W43" s="29">
        <f t="shared" si="9"/>
        <v>107459</v>
      </c>
    </row>
    <row r="44" spans="2:23" x14ac:dyDescent="0.2">
      <c r="B44" s="31" t="s">
        <v>12</v>
      </c>
      <c r="C44" s="26">
        <v>1062083</v>
      </c>
      <c r="E44" s="30">
        <v>1071910</v>
      </c>
      <c r="G44" s="27">
        <f>+INDEX(C17:S17,ROWS($1:13))</f>
        <v>1019019</v>
      </c>
      <c r="I44">
        <f t="shared" si="6"/>
        <v>43064</v>
      </c>
      <c r="K44">
        <f t="shared" si="0"/>
        <v>52891</v>
      </c>
      <c r="M44">
        <f t="shared" si="1"/>
        <v>-9827</v>
      </c>
      <c r="N44">
        <f t="shared" si="7"/>
        <v>95955</v>
      </c>
      <c r="P44">
        <f t="shared" si="2"/>
        <v>8.0720039850177585</v>
      </c>
      <c r="Q44">
        <f t="shared" si="3"/>
        <v>9.9139969062691407</v>
      </c>
      <c r="R44">
        <f t="shared" si="4"/>
        <v>-1.8419929212513821</v>
      </c>
      <c r="T44">
        <f t="shared" si="5"/>
        <v>-0.10241258923453703</v>
      </c>
      <c r="V44" s="29">
        <f t="shared" si="8"/>
        <v>9827</v>
      </c>
      <c r="W44" s="29">
        <f t="shared" si="9"/>
        <v>1066996.5</v>
      </c>
    </row>
    <row r="45" spans="2:23" x14ac:dyDescent="0.2">
      <c r="B45" s="31" t="s">
        <v>13</v>
      </c>
      <c r="C45" s="26">
        <v>59795</v>
      </c>
      <c r="E45" s="30">
        <v>58380</v>
      </c>
      <c r="G45" s="27">
        <f>+INDEX(C18:S18,ROWS($1:14))</f>
        <v>54190</v>
      </c>
      <c r="I45">
        <f t="shared" si="6"/>
        <v>5605</v>
      </c>
      <c r="K45">
        <f t="shared" si="0"/>
        <v>4190</v>
      </c>
      <c r="M45">
        <f t="shared" si="1"/>
        <v>1415</v>
      </c>
      <c r="N45">
        <f t="shared" si="7"/>
        <v>9795</v>
      </c>
      <c r="P45">
        <f t="shared" si="2"/>
        <v>18.971863761370848</v>
      </c>
      <c r="Q45">
        <f t="shared" si="3"/>
        <v>14.182356674423524</v>
      </c>
      <c r="R45">
        <f t="shared" si="4"/>
        <v>4.7895070869473244</v>
      </c>
      <c r="T45">
        <f t="shared" si="5"/>
        <v>0.14446145992853496</v>
      </c>
      <c r="V45" s="29">
        <f t="shared" si="8"/>
        <v>1415</v>
      </c>
      <c r="W45" s="29">
        <f t="shared" si="9"/>
        <v>59087.5</v>
      </c>
    </row>
    <row r="46" spans="2:23" x14ac:dyDescent="0.2">
      <c r="B46" s="31" t="s">
        <v>14</v>
      </c>
      <c r="C46" s="26">
        <v>45242</v>
      </c>
      <c r="E46" s="30">
        <v>45653</v>
      </c>
      <c r="G46" s="27">
        <f>+INDEX(C19:S19,ROWS($1:15))</f>
        <v>39073</v>
      </c>
      <c r="I46">
        <f t="shared" si="6"/>
        <v>6169</v>
      </c>
      <c r="K46">
        <f t="shared" si="0"/>
        <v>6580</v>
      </c>
      <c r="M46">
        <f t="shared" si="1"/>
        <v>-411</v>
      </c>
      <c r="N46">
        <f t="shared" si="7"/>
        <v>12749</v>
      </c>
      <c r="P46">
        <f t="shared" si="2"/>
        <v>27.147807910226085</v>
      </c>
      <c r="Q46">
        <f t="shared" si="3"/>
        <v>28.956488255679631</v>
      </c>
      <c r="R46">
        <f t="shared" si="4"/>
        <v>-1.8086803454535456</v>
      </c>
      <c r="T46">
        <f t="shared" si="5"/>
        <v>-3.2237822574319557E-2</v>
      </c>
      <c r="V46" s="29">
        <f t="shared" si="8"/>
        <v>411</v>
      </c>
      <c r="W46" s="29">
        <f t="shared" si="9"/>
        <v>45447.5</v>
      </c>
    </row>
    <row r="47" spans="2:23" x14ac:dyDescent="0.2">
      <c r="B47" s="31" t="s">
        <v>15</v>
      </c>
      <c r="C47" s="26">
        <v>61335</v>
      </c>
      <c r="E47" s="30">
        <v>62833</v>
      </c>
      <c r="G47" s="27">
        <f>+INDEX(C20:S20,ROWS($1:16))</f>
        <v>58142</v>
      </c>
      <c r="I47">
        <f t="shared" si="6"/>
        <v>3193</v>
      </c>
      <c r="K47">
        <f t="shared" si="0"/>
        <v>4691</v>
      </c>
      <c r="M47">
        <f t="shared" si="1"/>
        <v>-1498</v>
      </c>
      <c r="N47">
        <f t="shared" si="7"/>
        <v>7884</v>
      </c>
      <c r="P47">
        <f t="shared" si="2"/>
        <v>10.28606404226532</v>
      </c>
      <c r="Q47">
        <f t="shared" si="3"/>
        <v>15.111784034533859</v>
      </c>
      <c r="R47">
        <f t="shared" si="4"/>
        <v>-4.8257199922685388</v>
      </c>
      <c r="T47">
        <f t="shared" si="5"/>
        <v>-0.19000507356671739</v>
      </c>
      <c r="V47" s="29">
        <f t="shared" si="8"/>
        <v>1498</v>
      </c>
      <c r="W47" s="29">
        <f t="shared" si="9"/>
        <v>62084</v>
      </c>
    </row>
    <row r="48" spans="2:23" x14ac:dyDescent="0.2">
      <c r="B48" s="2"/>
      <c r="C48" s="26"/>
      <c r="E48" s="26"/>
      <c r="G48" s="27"/>
    </row>
  </sheetData>
  <mergeCells count="4">
    <mergeCell ref="B1:P1"/>
    <mergeCell ref="B3:B4"/>
    <mergeCell ref="C3:S3"/>
    <mergeCell ref="B2:S2"/>
  </mergeCells>
  <printOptions horizontalCentered="1"/>
  <pageMargins left="0.7" right="0.7" top="0.75" bottom="0.75" header="0.3" footer="0.3"/>
  <pageSetup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271A332D96CD438BAECA4AC23E234A" ma:contentTypeVersion="13" ma:contentTypeDescription="Create a new document." ma:contentTypeScope="" ma:versionID="85a3f38f7bd72b27eb406da4af5fd6f5">
  <xsd:schema xmlns:xsd="http://www.w3.org/2001/XMLSchema" xmlns:xs="http://www.w3.org/2001/XMLSchema" xmlns:p="http://schemas.microsoft.com/office/2006/metadata/properties" xmlns:ns3="79d8ff95-0ebd-46cb-8360-97318506dc9e" xmlns:ns4="e7807545-4cd5-4eeb-8ae5-5da6dabcfec7" targetNamespace="http://schemas.microsoft.com/office/2006/metadata/properties" ma:root="true" ma:fieldsID="80c581aee358c2bfcd2fabb608139953" ns3:_="" ns4:_="">
    <xsd:import namespace="79d8ff95-0ebd-46cb-8360-97318506dc9e"/>
    <xsd:import namespace="e7807545-4cd5-4eeb-8ae5-5da6dabcfec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d8ff95-0ebd-46cb-8360-97318506dc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07545-4cd5-4eeb-8ae5-5da6dabcfec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50CEC1-9AFD-43C8-8978-AD162A106C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3F7F32-9090-4D03-A1FB-0597DCF076ED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79d8ff95-0ebd-46cb-8360-97318506dc9e"/>
    <ds:schemaRef ds:uri="http://schemas.microsoft.com/office/infopath/2007/PartnerControls"/>
    <ds:schemaRef ds:uri="e7807545-4cd5-4eeb-8ae5-5da6dabcfec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40B1528-8E57-4448-95DD-DACD8DA95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d8ff95-0ebd-46cb-8360-97318506dc9e"/>
    <ds:schemaRef ds:uri="e7807545-4cd5-4eeb-8ae5-5da6dabcf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COSTARICA2000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Rodriguez Vignoli</dc:creator>
  <cp:lastModifiedBy>Mario Acuña</cp:lastModifiedBy>
  <dcterms:created xsi:type="dcterms:W3CDTF">2017-11-07T18:58:09Z</dcterms:created>
  <dcterms:modified xsi:type="dcterms:W3CDTF">2021-04-05T04:24:34Z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0x010100D8271A332D96CD438BAECA4AC23E234A</vt:lpwstr>
  </property>
</Properties>
</file>